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tabRatio="829"/>
  </bookViews>
  <sheets>
    <sheet name="Maxes" sheetId="2" r:id="rId1"/>
    <sheet name="Abs" sheetId="11" r:id="rId2"/>
    <sheet name="Calendar" sheetId="15" r:id="rId3"/>
    <sheet name="Weeks 1-3 Lifting" sheetId="1" r:id="rId4"/>
    <sheet name="Wks. 1-3" sheetId="26" r:id="rId5"/>
    <sheet name="Weeks 4-7 Lifting" sheetId="19" r:id="rId6"/>
    <sheet name="Wks. 4-7" sheetId="27" r:id="rId7"/>
    <sheet name="Weeks 8-10 Lifting" sheetId="20" r:id="rId8"/>
    <sheet name="Wks. 8-10" sheetId="28" r:id="rId9"/>
    <sheet name="Weeks 11-14 Lifting" sheetId="21" r:id="rId10"/>
    <sheet name="Wks. 11-12" sheetId="29" r:id="rId11"/>
  </sheets>
  <definedNames>
    <definedName name="_xlnm.Print_Titles" localSheetId="9">'Weeks 11-14 Lifting'!$1:$2</definedName>
    <definedName name="_xlnm.Print_Titles" localSheetId="3">'Weeks 1-3 Lifting'!$1:$2</definedName>
    <definedName name="_xlnm.Print_Titles" localSheetId="5">'Weeks 4-7 Lifting'!$1:$2</definedName>
    <definedName name="_xlnm.Print_Titles" localSheetId="7">'Weeks 8-10 Lifting'!$1:$2</definedName>
  </definedNames>
  <calcPr calcId="125725"/>
</workbook>
</file>

<file path=xl/calcChain.xml><?xml version="1.0" encoding="utf-8"?>
<calcChain xmlns="http://schemas.openxmlformats.org/spreadsheetml/2006/main">
  <c r="F2" i="21"/>
  <c r="G69" s="1"/>
  <c r="E2"/>
  <c r="D2"/>
  <c r="C2"/>
  <c r="B2"/>
  <c r="F2" i="20"/>
  <c r="E2"/>
  <c r="D2"/>
  <c r="C2"/>
  <c r="G68" s="1"/>
  <c r="B2"/>
  <c r="F2" i="19"/>
  <c r="E2"/>
  <c r="D2"/>
  <c r="C2"/>
  <c r="B2"/>
  <c r="F2" i="1"/>
  <c r="E2"/>
  <c r="D2"/>
  <c r="C2"/>
  <c r="B2"/>
  <c r="C12" i="2"/>
  <c r="C11"/>
  <c r="C10"/>
  <c r="C9"/>
  <c r="C8"/>
  <c r="G33" i="21"/>
  <c r="G51"/>
  <c r="E67"/>
  <c r="G13"/>
  <c r="G68"/>
  <c r="G66"/>
  <c r="E65"/>
  <c r="E64"/>
  <c r="E63"/>
  <c r="E62"/>
  <c r="E37"/>
  <c r="E36"/>
  <c r="E35"/>
  <c r="E32"/>
  <c r="C31"/>
  <c r="I29"/>
  <c r="I28"/>
  <c r="I27"/>
  <c r="E69" i="20"/>
  <c r="G32"/>
  <c r="G51"/>
  <c r="G13"/>
  <c r="E69" i="19"/>
  <c r="G32"/>
  <c r="G51"/>
  <c r="G68"/>
  <c r="G13"/>
  <c r="E31" i="1"/>
  <c r="G36"/>
  <c r="H14" i="2"/>
  <c r="H15"/>
  <c r="H16"/>
  <c r="H17"/>
  <c r="H18"/>
  <c r="H13"/>
  <c r="I37" i="19" l="1"/>
  <c r="I28"/>
  <c r="I10"/>
  <c r="I48"/>
  <c r="I9"/>
  <c r="I24"/>
  <c r="I29"/>
  <c r="I47"/>
  <c r="I69"/>
  <c r="G32" i="21"/>
  <c r="E27"/>
  <c r="E28"/>
  <c r="E29"/>
  <c r="E30"/>
  <c r="G31"/>
  <c r="G67"/>
  <c r="I35"/>
  <c r="I36"/>
  <c r="I37"/>
  <c r="I62"/>
  <c r="I63"/>
  <c r="I64"/>
  <c r="C66"/>
  <c r="E8"/>
  <c r="I8"/>
  <c r="E9"/>
  <c r="I9"/>
  <c r="E10"/>
  <c r="I10"/>
  <c r="E11"/>
  <c r="C12"/>
  <c r="G12"/>
  <c r="E13"/>
  <c r="G14"/>
  <c r="E22"/>
  <c r="I22"/>
  <c r="E23"/>
  <c r="I23"/>
  <c r="E24"/>
  <c r="I24"/>
  <c r="E25"/>
  <c r="G26"/>
  <c r="E44"/>
  <c r="I44"/>
  <c r="E45"/>
  <c r="I45"/>
  <c r="E46"/>
  <c r="I46"/>
  <c r="E47"/>
  <c r="I47"/>
  <c r="E48"/>
  <c r="I48"/>
  <c r="E49"/>
  <c r="C50"/>
  <c r="G50"/>
  <c r="E51"/>
  <c r="G52"/>
  <c r="E60"/>
  <c r="I60"/>
  <c r="E61"/>
  <c r="I61"/>
  <c r="E69"/>
  <c r="I69"/>
  <c r="C8"/>
  <c r="G8"/>
  <c r="C9"/>
  <c r="G9"/>
  <c r="C10"/>
  <c r="G10"/>
  <c r="C11"/>
  <c r="G11"/>
  <c r="E12"/>
  <c r="C13"/>
  <c r="C22"/>
  <c r="G22"/>
  <c r="C23"/>
  <c r="G23"/>
  <c r="C24"/>
  <c r="G24"/>
  <c r="C25"/>
  <c r="G25"/>
  <c r="C27"/>
  <c r="G27"/>
  <c r="C28"/>
  <c r="G28"/>
  <c r="C29"/>
  <c r="G29"/>
  <c r="C30"/>
  <c r="G30"/>
  <c r="E31"/>
  <c r="C32"/>
  <c r="C35"/>
  <c r="G35"/>
  <c r="C36"/>
  <c r="G36"/>
  <c r="C37"/>
  <c r="G37"/>
  <c r="C44"/>
  <c r="G44"/>
  <c r="C45"/>
  <c r="G45"/>
  <c r="C46"/>
  <c r="G46"/>
  <c r="C47"/>
  <c r="G47"/>
  <c r="C48"/>
  <c r="G48"/>
  <c r="C49"/>
  <c r="G49"/>
  <c r="E50"/>
  <c r="C51"/>
  <c r="C60"/>
  <c r="G60"/>
  <c r="C61"/>
  <c r="G61"/>
  <c r="C62"/>
  <c r="G62"/>
  <c r="C63"/>
  <c r="G63"/>
  <c r="C64"/>
  <c r="G64"/>
  <c r="C65"/>
  <c r="G65"/>
  <c r="E66"/>
  <c r="C67"/>
  <c r="C69"/>
  <c r="C8" i="20"/>
  <c r="G8"/>
  <c r="E9"/>
  <c r="C10"/>
  <c r="G10"/>
  <c r="E11"/>
  <c r="C12"/>
  <c r="G12"/>
  <c r="E13"/>
  <c r="G14"/>
  <c r="E22"/>
  <c r="C23"/>
  <c r="G23"/>
  <c r="E24"/>
  <c r="C25"/>
  <c r="G25"/>
  <c r="C27"/>
  <c r="G27"/>
  <c r="E28"/>
  <c r="C29"/>
  <c r="G29"/>
  <c r="E30"/>
  <c r="C31"/>
  <c r="G31"/>
  <c r="E32"/>
  <c r="G33"/>
  <c r="E35"/>
  <c r="C36"/>
  <c r="G36"/>
  <c r="E37"/>
  <c r="C44"/>
  <c r="G44"/>
  <c r="E45"/>
  <c r="C46"/>
  <c r="G46"/>
  <c r="E47"/>
  <c r="C48"/>
  <c r="G48"/>
  <c r="E49"/>
  <c r="C50"/>
  <c r="G50"/>
  <c r="E51"/>
  <c r="G52"/>
  <c r="E60"/>
  <c r="C61"/>
  <c r="G61"/>
  <c r="E62"/>
  <c r="C63"/>
  <c r="G63"/>
  <c r="E64"/>
  <c r="C65"/>
  <c r="G65"/>
  <c r="E66"/>
  <c r="C67"/>
  <c r="G67"/>
  <c r="C69"/>
  <c r="G69"/>
  <c r="E8"/>
  <c r="C9"/>
  <c r="G9"/>
  <c r="E10"/>
  <c r="C11"/>
  <c r="G11"/>
  <c r="E12"/>
  <c r="C13"/>
  <c r="C22"/>
  <c r="G22"/>
  <c r="E23"/>
  <c r="C24"/>
  <c r="G24"/>
  <c r="E25"/>
  <c r="G26"/>
  <c r="E27"/>
  <c r="C28"/>
  <c r="G28"/>
  <c r="E29"/>
  <c r="C30"/>
  <c r="G30"/>
  <c r="E31"/>
  <c r="C32"/>
  <c r="C35"/>
  <c r="G35"/>
  <c r="E36"/>
  <c r="C37"/>
  <c r="G37"/>
  <c r="E44"/>
  <c r="C45"/>
  <c r="G45"/>
  <c r="E46"/>
  <c r="C47"/>
  <c r="G47"/>
  <c r="E48"/>
  <c r="C49"/>
  <c r="G49"/>
  <c r="E50"/>
  <c r="C51"/>
  <c r="C60"/>
  <c r="G60"/>
  <c r="E61"/>
  <c r="C62"/>
  <c r="G62"/>
  <c r="E63"/>
  <c r="C64"/>
  <c r="G64"/>
  <c r="E65"/>
  <c r="C66"/>
  <c r="G66"/>
  <c r="E67"/>
  <c r="I8" i="19"/>
  <c r="I23"/>
  <c r="I27"/>
  <c r="I36"/>
  <c r="I44"/>
  <c r="I46"/>
  <c r="I61"/>
  <c r="I63"/>
  <c r="I22"/>
  <c r="I35"/>
  <c r="I45"/>
  <c r="I60"/>
  <c r="I62"/>
  <c r="I64"/>
  <c r="C8"/>
  <c r="G8"/>
  <c r="E9"/>
  <c r="C10"/>
  <c r="G10"/>
  <c r="E11"/>
  <c r="C12"/>
  <c r="G12"/>
  <c r="E13"/>
  <c r="G14"/>
  <c r="E22"/>
  <c r="C23"/>
  <c r="G23"/>
  <c r="E24"/>
  <c r="C25"/>
  <c r="G25"/>
  <c r="C27"/>
  <c r="G27"/>
  <c r="E28"/>
  <c r="C29"/>
  <c r="G29"/>
  <c r="E30"/>
  <c r="C31"/>
  <c r="G31"/>
  <c r="E32"/>
  <c r="G33"/>
  <c r="E35"/>
  <c r="C36"/>
  <c r="G36"/>
  <c r="E37"/>
  <c r="C44"/>
  <c r="G44"/>
  <c r="E45"/>
  <c r="C46"/>
  <c r="G46"/>
  <c r="E47"/>
  <c r="C48"/>
  <c r="G48"/>
  <c r="E49"/>
  <c r="C50"/>
  <c r="G50"/>
  <c r="E51"/>
  <c r="G52"/>
  <c r="E60"/>
  <c r="C61"/>
  <c r="G61"/>
  <c r="E62"/>
  <c r="C63"/>
  <c r="G63"/>
  <c r="E64"/>
  <c r="C65"/>
  <c r="G65"/>
  <c r="E66"/>
  <c r="C67"/>
  <c r="G67"/>
  <c r="C69"/>
  <c r="G69"/>
  <c r="E8"/>
  <c r="C9"/>
  <c r="G9"/>
  <c r="E10"/>
  <c r="C11"/>
  <c r="G11"/>
  <c r="E12"/>
  <c r="C13"/>
  <c r="C22"/>
  <c r="G22"/>
  <c r="E23"/>
  <c r="C24"/>
  <c r="G24"/>
  <c r="E25"/>
  <c r="G26"/>
  <c r="E27"/>
  <c r="C28"/>
  <c r="G28"/>
  <c r="E29"/>
  <c r="C30"/>
  <c r="G30"/>
  <c r="E31"/>
  <c r="C32"/>
  <c r="C35"/>
  <c r="G35"/>
  <c r="E36"/>
  <c r="C37"/>
  <c r="G37"/>
  <c r="E44"/>
  <c r="C45"/>
  <c r="G45"/>
  <c r="E46"/>
  <c r="C47"/>
  <c r="G47"/>
  <c r="E48"/>
  <c r="C49"/>
  <c r="G49"/>
  <c r="E50"/>
  <c r="C51"/>
  <c r="C60"/>
  <c r="G60"/>
  <c r="E61"/>
  <c r="C62"/>
  <c r="G62"/>
  <c r="E63"/>
  <c r="C64"/>
  <c r="G64"/>
  <c r="E65"/>
  <c r="C66"/>
  <c r="G66"/>
  <c r="E67"/>
  <c r="G37" i="1"/>
  <c r="C35"/>
  <c r="C37"/>
  <c r="E36"/>
  <c r="G35"/>
  <c r="C36"/>
  <c r="E35"/>
  <c r="E37"/>
  <c r="C45"/>
  <c r="E45"/>
  <c r="G45"/>
  <c r="C44"/>
  <c r="E44"/>
  <c r="G44"/>
  <c r="C32"/>
  <c r="C29"/>
  <c r="C27"/>
  <c r="C24"/>
  <c r="C22"/>
  <c r="C9"/>
  <c r="C10"/>
  <c r="E8"/>
  <c r="E10"/>
  <c r="E13"/>
  <c r="G9"/>
  <c r="G11"/>
  <c r="G14"/>
  <c r="C12"/>
  <c r="C31"/>
  <c r="G32"/>
  <c r="E50"/>
  <c r="C66"/>
  <c r="G67"/>
  <c r="C30"/>
  <c r="C28"/>
  <c r="C25"/>
  <c r="C23"/>
  <c r="C8"/>
  <c r="C11"/>
  <c r="C13"/>
  <c r="E9"/>
  <c r="E11"/>
  <c r="G8"/>
  <c r="G10"/>
  <c r="G12"/>
  <c r="E12"/>
  <c r="G13"/>
  <c r="C50"/>
  <c r="G51"/>
  <c r="E66"/>
  <c r="G33"/>
  <c r="G64"/>
  <c r="E64"/>
  <c r="G62"/>
  <c r="E62"/>
  <c r="C64"/>
  <c r="C62"/>
  <c r="G63"/>
  <c r="G66"/>
  <c r="G68"/>
  <c r="E65"/>
  <c r="E63"/>
  <c r="G65"/>
  <c r="E67"/>
  <c r="C67"/>
  <c r="C63"/>
  <c r="C65"/>
  <c r="G50"/>
  <c r="G47"/>
  <c r="E48"/>
  <c r="G46"/>
  <c r="E46"/>
  <c r="C48"/>
  <c r="C46"/>
  <c r="G52"/>
  <c r="G48"/>
  <c r="E49"/>
  <c r="E47"/>
  <c r="G49"/>
  <c r="E51"/>
  <c r="C51"/>
  <c r="C47"/>
  <c r="C49"/>
  <c r="G69"/>
  <c r="C69"/>
  <c r="G60"/>
  <c r="E60"/>
  <c r="C60"/>
  <c r="G26"/>
  <c r="E23"/>
  <c r="E69"/>
  <c r="G61"/>
  <c r="E61"/>
  <c r="C61"/>
  <c r="G25"/>
  <c r="E25"/>
  <c r="G23"/>
  <c r="E24"/>
  <c r="E22"/>
  <c r="G24"/>
  <c r="G22"/>
  <c r="G29"/>
  <c r="E29"/>
  <c r="G27"/>
  <c r="E27"/>
  <c r="G28"/>
  <c r="E28"/>
  <c r="G30"/>
  <c r="G31"/>
  <c r="E30"/>
  <c r="E32"/>
</calcChain>
</file>

<file path=xl/sharedStrings.xml><?xml version="1.0" encoding="utf-8"?>
<sst xmlns="http://schemas.openxmlformats.org/spreadsheetml/2006/main" count="1757" uniqueCount="237">
  <si>
    <t>Squat</t>
  </si>
  <si>
    <t>Clean</t>
  </si>
  <si>
    <t>Bench</t>
  </si>
  <si>
    <t>Deadlift</t>
  </si>
  <si>
    <t>Press</t>
  </si>
  <si>
    <t>Weight</t>
  </si>
  <si>
    <t>Reps</t>
  </si>
  <si>
    <t>Calculated Max</t>
  </si>
  <si>
    <t>Dips</t>
  </si>
  <si>
    <t>DB incline curls</t>
  </si>
  <si>
    <t>Pull-ups</t>
  </si>
  <si>
    <t>5x8</t>
  </si>
  <si>
    <t>4x10</t>
  </si>
  <si>
    <t>5x5</t>
  </si>
  <si>
    <t>DB swings</t>
  </si>
  <si>
    <t>Heavier each set</t>
  </si>
  <si>
    <t>DL</t>
  </si>
  <si>
    <t>%</t>
  </si>
  <si>
    <t># x S x R</t>
  </si>
  <si>
    <t>4x15</t>
  </si>
  <si>
    <t>Day 1</t>
  </si>
  <si>
    <t>Week 1</t>
  </si>
  <si>
    <t>Week 2</t>
  </si>
  <si>
    <t>Week 3</t>
  </si>
  <si>
    <t>5x10</t>
  </si>
  <si>
    <t>Week 4</t>
  </si>
  <si>
    <t>Hang snatch</t>
  </si>
  <si>
    <t>5x2, 2</t>
  </si>
  <si>
    <t>Snatch+OH squat</t>
  </si>
  <si>
    <t>2 snatch, 2 OH squat</t>
  </si>
  <si>
    <t>5x5 each leg</t>
  </si>
  <si>
    <t>5x3</t>
  </si>
  <si>
    <t>5x12</t>
  </si>
  <si>
    <t>5x6</t>
  </si>
  <si>
    <t>Med ball jump and throw</t>
  </si>
  <si>
    <t>Box jump</t>
  </si>
  <si>
    <t>Not sure of your max?</t>
  </si>
  <si>
    <t>Use this Max Calculator</t>
  </si>
  <si>
    <t>Max</t>
  </si>
  <si>
    <t>6x3</t>
  </si>
  <si>
    <t>4x3</t>
  </si>
  <si>
    <t>Straight bar curls</t>
  </si>
  <si>
    <t>5x15</t>
  </si>
  <si>
    <t>Hang clean</t>
  </si>
  <si>
    <t>Bench press</t>
  </si>
  <si>
    <t>Shrug</t>
  </si>
  <si>
    <t>DB elevators on Swiss ball</t>
  </si>
  <si>
    <t>4x8,8,8</t>
  </si>
  <si>
    <t>Clean shrug OR</t>
  </si>
  <si>
    <t>DB incline press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</si>
  <si>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</si>
  <si>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</si>
  <si>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</si>
  <si>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</si>
  <si>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</si>
  <si>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</si>
  <si>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</si>
  <si>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</si>
  <si>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Day 2</t>
  </si>
  <si>
    <t>Day 3</t>
  </si>
  <si>
    <t>Day 4</t>
  </si>
  <si>
    <t>GHR or RDL</t>
  </si>
  <si>
    <t>Close-grip bench press</t>
  </si>
  <si>
    <t>Column A</t>
  </si>
  <si>
    <t>Column B</t>
  </si>
  <si>
    <t>V-sit</t>
  </si>
  <si>
    <t>V-ups</t>
  </si>
  <si>
    <t>Standing abs</t>
  </si>
  <si>
    <t>Eagle-ups</t>
  </si>
  <si>
    <t>3x30+ sec</t>
  </si>
  <si>
    <t>3x15</t>
  </si>
  <si>
    <t>2x25</t>
  </si>
  <si>
    <t>3x10</t>
  </si>
  <si>
    <t>Planks</t>
  </si>
  <si>
    <t>Side plank</t>
  </si>
  <si>
    <t>Russian twists</t>
  </si>
  <si>
    <t>Bicycles</t>
  </si>
  <si>
    <t>3x20+ sec</t>
  </si>
  <si>
    <t>2x25 each side</t>
  </si>
  <si>
    <t>2x50 each side</t>
  </si>
  <si>
    <t>Exercise</t>
  </si>
  <si>
    <t>Recommended sets</t>
  </si>
  <si>
    <t>For abs, choose one exercise from each column to do.  Perform them twice weekly.</t>
  </si>
  <si>
    <t>Box jumps</t>
  </si>
  <si>
    <t xml:space="preserve">Add two core exercises </t>
  </si>
  <si>
    <t xml:space="preserve">twice a week; something </t>
  </si>
  <si>
    <t xml:space="preserve">for your abs and something </t>
  </si>
  <si>
    <t>for your obliques.</t>
  </si>
  <si>
    <t>Week 13</t>
  </si>
  <si>
    <t>Week 14</t>
  </si>
  <si>
    <t>May 26-June 1</t>
  </si>
  <si>
    <t>May 19-May 25</t>
  </si>
  <si>
    <t>June 2-June 8</t>
  </si>
  <si>
    <t>June 9-June 15</t>
  </si>
  <si>
    <t>June 16-June 22</t>
  </si>
  <si>
    <t>June 23-June 29</t>
  </si>
  <si>
    <t>June 30-July 6</t>
  </si>
  <si>
    <t>July 7-July 13</t>
  </si>
  <si>
    <t>July 14-July 20</t>
  </si>
  <si>
    <t>July 21-July 27</t>
  </si>
  <si>
    <t>July 28- August 3</t>
  </si>
  <si>
    <t>August 4-August 10</t>
  </si>
  <si>
    <t>August 11-August 17</t>
  </si>
  <si>
    <t>August 18-August 24</t>
  </si>
  <si>
    <t>Week after finals</t>
  </si>
  <si>
    <t>Deload week</t>
  </si>
  <si>
    <t>Last hard week.  First week of training camp.</t>
  </si>
  <si>
    <t>Week 15</t>
  </si>
  <si>
    <t>August 25-August 31</t>
  </si>
  <si>
    <t>Begin in-season</t>
  </si>
  <si>
    <t>Bench Press</t>
  </si>
  <si>
    <t>Single leg squat</t>
  </si>
  <si>
    <t>Star lunge</t>
  </si>
  <si>
    <t>Lateral step-ups</t>
  </si>
  <si>
    <t>3x3 each leg</t>
  </si>
  <si>
    <t>One-arm DB row*</t>
  </si>
  <si>
    <t>2x7</t>
  </si>
  <si>
    <t>1xAMRAP</t>
  </si>
  <si>
    <t>*For one-arm row, perform 2 warm-up sets, then one set to failure.  Use a heavy DB, the heavier, the better.</t>
  </si>
  <si>
    <t>If you need to use straps, use them.</t>
  </si>
  <si>
    <t>3x7</t>
  </si>
  <si>
    <t>We will be using a training max that is 90% of your actual max.</t>
  </si>
  <si>
    <t>All calculations will be based off your training max.</t>
  </si>
  <si>
    <t>The reason is so that we can make constant progress week to week.</t>
  </si>
  <si>
    <t>You will be setting new PRs every week and every month if you follow this workout.</t>
  </si>
  <si>
    <t>Training Max</t>
  </si>
  <si>
    <t>Dynamic Warm-up:  All exercises should be done over 20 yards</t>
  </si>
  <si>
    <t>1.  Knee Pull</t>
  </si>
  <si>
    <t>2.  Ankle Pull</t>
  </si>
  <si>
    <t xml:space="preserve">3.  Soldiers </t>
  </si>
  <si>
    <t xml:space="preserve">4.   High Knee </t>
  </si>
  <si>
    <t xml:space="preserve">5.  Butt Kicks </t>
  </si>
  <si>
    <t xml:space="preserve">6.  A Skips </t>
  </si>
  <si>
    <t>7.  Backwards A Skips</t>
  </si>
  <si>
    <t xml:space="preserve">8.  Ins and Outs </t>
  </si>
  <si>
    <t>9.  Paw backs</t>
  </si>
  <si>
    <t xml:space="preserve">10. Backwards open skips </t>
  </si>
  <si>
    <t>11.  Backpedal and reach (Overstride)</t>
  </si>
  <si>
    <t xml:space="preserve">12.  Backpedal </t>
  </si>
  <si>
    <t>13.  Carioca (once to the right, once to the left</t>
  </si>
  <si>
    <t>Static Stretch:  Hold each stretch 8 seconds</t>
  </si>
  <si>
    <t>1. Quad Stretch</t>
  </si>
  <si>
    <t>2.Right over Left</t>
  </si>
  <si>
    <t>3. Hip Flexor</t>
  </si>
  <si>
    <t>4. Scalded Dog</t>
  </si>
  <si>
    <t>5. Morning Dog</t>
  </si>
  <si>
    <t>6. Scorpion</t>
  </si>
  <si>
    <t>7. Saigon Squat</t>
  </si>
  <si>
    <r>
      <t>Monday</t>
    </r>
    <r>
      <rPr>
        <sz val="14"/>
        <color rgb="FF000000"/>
        <rFont val="Arial"/>
        <family val="2"/>
      </rPr>
      <t xml:space="preserve"> </t>
    </r>
  </si>
  <si>
    <t>(Speed)</t>
  </si>
  <si>
    <t>Run before you lift!</t>
  </si>
  <si>
    <t>Tall, Fall &amp; Run:</t>
  </si>
  <si>
    <t>3 x 30 Yds. AT 75%</t>
  </si>
  <si>
    <t>Flying 80's:</t>
  </si>
  <si>
    <t>5 Reps./Walk Recovery</t>
  </si>
  <si>
    <t xml:space="preserve">      Continuous movement building up to full speed and back down again</t>
  </si>
  <si>
    <t xml:space="preserve">      1/2 speed for 20 yards, 3/4 speed for 20 yards, Full Speed for 20 yards, Stride for last 20 yards</t>
  </si>
  <si>
    <t>Stadium Runs:</t>
  </si>
  <si>
    <t>(Run up 40 steps/Walk Down)</t>
  </si>
  <si>
    <t>Browns Agility:</t>
  </si>
  <si>
    <t>Sprint with Hand Touch X 1</t>
  </si>
  <si>
    <t>(3 to 1 Recovery)</t>
  </si>
  <si>
    <t>Shuffle with Hand Touch x 1</t>
  </si>
  <si>
    <r>
      <t>Tuesday</t>
    </r>
    <r>
      <rPr>
        <sz val="14"/>
        <color rgb="FF000000"/>
        <rFont val="Arial"/>
        <family val="2"/>
      </rPr>
      <t xml:space="preserve"> </t>
    </r>
  </si>
  <si>
    <t>(Agility/Mobility)</t>
  </si>
  <si>
    <t>Run Before you lift!</t>
  </si>
  <si>
    <t>1.  Sprint with Hand Touch</t>
  </si>
  <si>
    <t>2.  Sprint with Foot Touch</t>
  </si>
  <si>
    <t xml:space="preserve">    1 Set of each</t>
  </si>
  <si>
    <t>3.  Carioca</t>
  </si>
  <si>
    <t>4.  Shuffle</t>
  </si>
  <si>
    <t xml:space="preserve">   (3/1 Recovery)</t>
  </si>
  <si>
    <t>5.  Sprint and Back Pedal</t>
  </si>
  <si>
    <t>6.  Back Pedal and Sprint</t>
  </si>
  <si>
    <t>7.  Cross Over Run</t>
  </si>
  <si>
    <t>Pro Agility:</t>
  </si>
  <si>
    <t>1. Shuffle</t>
  </si>
  <si>
    <t>2.  Carioca</t>
  </si>
  <si>
    <t>3.  Turn and Run</t>
  </si>
  <si>
    <t>Square Drill:</t>
  </si>
  <si>
    <t>Pick 2 Drills that are position specific.</t>
  </si>
  <si>
    <t>Thursday</t>
  </si>
  <si>
    <t>(Starts)</t>
  </si>
  <si>
    <t>Run Before you lift!!</t>
  </si>
  <si>
    <t>Mountain Climber Starts:</t>
  </si>
  <si>
    <t>2 x 20 Yards  (Lead w/ right foot 1  rep., lead w/left 1 rep.)</t>
  </si>
  <si>
    <t>Scramble Starts:</t>
  </si>
  <si>
    <t>Seat Roll Starts:</t>
  </si>
  <si>
    <t>Stance and Start:</t>
  </si>
  <si>
    <t>Short Intervals:</t>
  </si>
  <si>
    <t>Set 1 =        3 x 5yds. w/10 sec. recovery: 3 x 10yds w/ 10 sec. recovery</t>
  </si>
  <si>
    <t>3 x 15 yds. w/15 sec. recovery: 3 x 20 w/15 sec recovery</t>
  </si>
  <si>
    <t>3 x 25 yds. w/15 sec. recovery</t>
  </si>
  <si>
    <t>Star Drill:</t>
  </si>
  <si>
    <t>2 Sets (3/1 Recovery)</t>
  </si>
  <si>
    <r>
      <t>Friday</t>
    </r>
    <r>
      <rPr>
        <sz val="14"/>
        <color rgb="FF000000"/>
        <rFont val="Arial"/>
        <family val="2"/>
      </rPr>
      <t xml:space="preserve"> </t>
    </r>
  </si>
  <si>
    <t>300 Yard Shuttle:</t>
  </si>
  <si>
    <t>1st set =</t>
  </si>
  <si>
    <t>(5 Min. Rest)</t>
  </si>
  <si>
    <t>2nd set =</t>
  </si>
  <si>
    <t>Average =</t>
  </si>
  <si>
    <t>3 x 25 yds. w/15 sec. recovery: 3 x 35 yds. W/15 sec recovery</t>
  </si>
  <si>
    <t>6 Reps./Walk Recovery</t>
  </si>
  <si>
    <t>Pick 1</t>
  </si>
  <si>
    <t xml:space="preserve">Set 2 = </t>
  </si>
  <si>
    <t>Repeat Set 1 after a 2 minute recovery.</t>
  </si>
  <si>
    <t>1 Full Gasser</t>
  </si>
  <si>
    <t>7 Reps./Walk Recovery</t>
  </si>
  <si>
    <t xml:space="preserve">    2 Sets of each</t>
  </si>
  <si>
    <t>4. Back Pedal and Sprint</t>
  </si>
  <si>
    <t>4 x 20 Yards  (Lead w/ right foot 1  rep., lead w/left 1 rep.)</t>
  </si>
  <si>
    <t>Repeat Set 1 after a 90 Second recovery.</t>
  </si>
  <si>
    <t>2 Full Gassers</t>
  </si>
  <si>
    <t>(50 yd. walk recovery)</t>
  </si>
  <si>
    <t>8 Reps./Walk Recovery</t>
  </si>
  <si>
    <t>9 Reps./Walk Recovery</t>
  </si>
  <si>
    <t>Repeat Set 1 after a 1 Minute recovery.</t>
  </si>
  <si>
    <t>3 full gassers (Rest is 50 walk recovery)</t>
  </si>
  <si>
    <t>10 Reps./Walk Recovery</t>
  </si>
  <si>
    <t xml:space="preserve">    3 Sets of each</t>
  </si>
  <si>
    <t>Have a Great 4th!!!!</t>
  </si>
  <si>
    <t>2 Reps. Shuffle(1 Lead w/left foot, 1 Lead w/Right )</t>
  </si>
  <si>
    <t>Pick 2</t>
  </si>
  <si>
    <t>1 Set (3/1 Recovery)</t>
  </si>
  <si>
    <t>3 full gassers (Rest is 50yd.  walk recovery)</t>
  </si>
  <si>
    <t xml:space="preserve">6 x 25 Yds./8 x 50 yds. </t>
  </si>
  <si>
    <t>(Walk Recovery)</t>
  </si>
  <si>
    <t>Stance &amp; Start</t>
  </si>
  <si>
    <t>8 x 25 Yds./5 x 50 Yds.</t>
  </si>
  <si>
    <t>12 Reps./Walk Recovery</t>
  </si>
  <si>
    <t xml:space="preserve">Set 3 = </t>
  </si>
  <si>
    <t>Repeat Set after 2 Minute recovery</t>
  </si>
  <si>
    <t>1 Set</t>
  </si>
  <si>
    <t>4 full gassers (Rest is 100yd.  walk recovery)</t>
  </si>
  <si>
    <t>Repeat Set 2 after 90 second recovery</t>
  </si>
  <si>
    <t>4 Reps. Shuffle(1 Lead w/left foot, 1 Lead w/Right )</t>
  </si>
  <si>
    <t>Repeat Set 2 after 1 Minute recovery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</si>
</sst>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u/>
      <sz val="28"/>
      <color rgb="FF000000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9" fontId="0" fillId="0" borderId="3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2" fillId="2" borderId="0" xfId="0" applyFont="1" applyFill="1"/>
    <xf numFmtId="9" fontId="0" fillId="0" borderId="3" xfId="1" applyFont="1" applyFill="1" applyBorder="1" applyAlignment="1">
      <alignment horizontal="center"/>
    </xf>
    <xf numFmtId="9" fontId="0" fillId="0" borderId="5" xfId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Fill="1" applyBorder="1"/>
    <xf numFmtId="0" fontId="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9" fontId="0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Alignment="1"/>
    <xf numFmtId="0" fontId="10" fillId="0" borderId="0" xfId="0" applyFont="1" applyAlignment="1">
      <alignment horizontal="left" readingOrder="1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 applyAlignment="1"/>
    <xf numFmtId="0" fontId="5" fillId="0" borderId="0" xfId="0" applyFont="1"/>
    <xf numFmtId="0" fontId="14" fillId="0" borderId="0" xfId="0" applyFont="1" applyAlignment="1">
      <alignment horizontal="left" readingOrder="1"/>
    </xf>
    <xf numFmtId="0" fontId="7" fillId="0" borderId="0" xfId="0" applyFont="1"/>
    <xf numFmtId="0" fontId="15" fillId="0" borderId="0" xfId="0" applyFont="1" applyAlignment="1">
      <alignment horizontal="left" readingOrder="1"/>
    </xf>
    <xf numFmtId="0" fontId="16" fillId="0" borderId="0" xfId="0" applyFont="1"/>
    <xf numFmtId="0" fontId="17" fillId="0" borderId="0" xfId="0" applyFont="1"/>
    <xf numFmtId="0" fontId="17" fillId="0" borderId="9" xfId="0" applyFont="1" applyBorder="1"/>
    <xf numFmtId="0" fontId="0" fillId="0" borderId="9" xfId="0" applyBorder="1"/>
    <xf numFmtId="0" fontId="0" fillId="0" borderId="0" xfId="0" applyBorder="1"/>
    <xf numFmtId="0" fontId="17" fillId="0" borderId="0" xfId="0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readingOrder="1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9" fontId="0" fillId="0" borderId="7" xfId="1" applyFont="1" applyFill="1" applyBorder="1" applyAlignment="1">
      <alignment horizontal="center"/>
    </xf>
    <xf numFmtId="9" fontId="0" fillId="0" borderId="8" xfId="1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readingOrder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8"/>
  <sheetViews>
    <sheetView tabSelected="1" workbookViewId="0">
      <selection activeCell="G22" sqref="G22"/>
    </sheetView>
  </sheetViews>
  <sheetFormatPr defaultRowHeight="15"/>
  <sheetData>
    <row r="2" spans="1:8">
      <c r="B2" t="s">
        <v>121</v>
      </c>
    </row>
    <row r="3" spans="1:8">
      <c r="B3" t="s">
        <v>122</v>
      </c>
    </row>
    <row r="4" spans="1:8">
      <c r="B4" t="s">
        <v>123</v>
      </c>
    </row>
    <row r="5" spans="1:8">
      <c r="B5" t="s">
        <v>124</v>
      </c>
    </row>
    <row r="7" spans="1:8">
      <c r="B7" t="s">
        <v>38</v>
      </c>
      <c r="C7" t="s">
        <v>125</v>
      </c>
    </row>
    <row r="8" spans="1:8">
      <c r="A8" t="s">
        <v>0</v>
      </c>
      <c r="B8">
        <v>625</v>
      </c>
      <c r="C8">
        <f>MROUND(0.9*B8,5)</f>
        <v>565</v>
      </c>
    </row>
    <row r="9" spans="1:8">
      <c r="A9" t="s">
        <v>2</v>
      </c>
      <c r="B9">
        <v>400</v>
      </c>
      <c r="C9">
        <f t="shared" ref="C9:C11" si="0">MROUND(0.9*B9,5)</f>
        <v>360</v>
      </c>
    </row>
    <row r="10" spans="1:8">
      <c r="A10" t="s">
        <v>3</v>
      </c>
      <c r="B10">
        <v>660</v>
      </c>
      <c r="C10">
        <f t="shared" si="0"/>
        <v>595</v>
      </c>
      <c r="G10" s="25" t="s">
        <v>36</v>
      </c>
    </row>
    <row r="11" spans="1:8">
      <c r="A11" t="s">
        <v>4</v>
      </c>
      <c r="B11">
        <v>260</v>
      </c>
      <c r="C11">
        <f t="shared" si="0"/>
        <v>235</v>
      </c>
      <c r="G11" s="25" t="s">
        <v>37</v>
      </c>
    </row>
    <row r="12" spans="1:8">
      <c r="A12" t="s">
        <v>1</v>
      </c>
      <c r="B12">
        <v>300</v>
      </c>
      <c r="C12">
        <f>MROUND(0.95*B12,5)</f>
        <v>285</v>
      </c>
      <c r="F12" t="s">
        <v>5</v>
      </c>
      <c r="G12" t="s">
        <v>6</v>
      </c>
      <c r="H12" t="s">
        <v>7</v>
      </c>
    </row>
    <row r="13" spans="1:8">
      <c r="H13">
        <f>MROUND(F13*(1+(0.0333*G13)),5)</f>
        <v>0</v>
      </c>
    </row>
    <row r="14" spans="1:8">
      <c r="H14">
        <f t="shared" ref="H14:H18" si="1">MROUND(F14*(1+(0.0333*G14)),5)</f>
        <v>0</v>
      </c>
    </row>
    <row r="15" spans="1:8">
      <c r="H15">
        <f t="shared" si="1"/>
        <v>0</v>
      </c>
    </row>
    <row r="16" spans="1:8">
      <c r="H16">
        <f t="shared" si="1"/>
        <v>0</v>
      </c>
    </row>
    <row r="17" spans="8:8">
      <c r="H17">
        <f t="shared" si="1"/>
        <v>0</v>
      </c>
    </row>
    <row r="18" spans="8:8">
      <c r="H18">
        <f t="shared" si="1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7"/>
  <sheetViews>
    <sheetView zoomScaleNormal="100" workbookViewId="0">
      <selection activeCell="B3" sqref="B3:C3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6.42578125" style="11" customWidth="1"/>
    <col min="9" max="9" width="13.42578125" style="11" customWidth="1"/>
    <col min="10" max="10" width="4.5703125" style="10" bestFit="1" customWidth="1"/>
    <col min="11" max="11" width="18.7109375" style="10" bestFit="1" customWidth="1"/>
    <col min="12" max="12" width="8.140625" style="10"/>
    <col min="13" max="13" width="18.7109375" style="10" bestFit="1" customWidth="1"/>
    <col min="14" max="14" width="13.28515625" style="10" bestFit="1" customWidth="1"/>
    <col min="15" max="15" width="22.85546875" style="10" bestFit="1" customWidth="1"/>
    <col min="16" max="16" width="8.28515625" style="10" bestFit="1" customWidth="1"/>
    <col min="17" max="16384" width="8.140625" style="10"/>
  </cols>
  <sheetData>
    <row r="1" spans="1:11">
      <c r="B1" s="36" t="s">
        <v>0</v>
      </c>
      <c r="C1" s="36" t="s">
        <v>110</v>
      </c>
      <c r="D1" s="11" t="s">
        <v>16</v>
      </c>
      <c r="E1" s="36" t="s">
        <v>4</v>
      </c>
      <c r="F1" s="36" t="s">
        <v>1</v>
      </c>
      <c r="H1" s="36"/>
    </row>
    <row r="2" spans="1:11">
      <c r="B2" s="11">
        <f>Maxes!C8+30</f>
        <v>595</v>
      </c>
      <c r="C2" s="11">
        <f>Maxes!C9+15</f>
        <v>375</v>
      </c>
      <c r="D2" s="11">
        <f>Maxes!C10+30</f>
        <v>625</v>
      </c>
      <c r="E2" s="11">
        <f>Maxes!C11+15</f>
        <v>250</v>
      </c>
      <c r="F2" s="11">
        <f>Maxes!C12+15</f>
        <v>300</v>
      </c>
    </row>
    <row r="3" spans="1:11">
      <c r="A3" s="4" t="s">
        <v>20</v>
      </c>
      <c r="B3" s="82" t="s">
        <v>56</v>
      </c>
      <c r="C3" s="82"/>
      <c r="D3" s="82" t="s">
        <v>57</v>
      </c>
      <c r="E3" s="82"/>
      <c r="F3" s="82" t="s">
        <v>88</v>
      </c>
      <c r="G3" s="82"/>
      <c r="H3" s="82" t="s">
        <v>89</v>
      </c>
      <c r="I3" s="82"/>
      <c r="K3" t="s">
        <v>84</v>
      </c>
    </row>
    <row r="4" spans="1:11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H4" s="12" t="s">
        <v>17</v>
      </c>
      <c r="I4" s="13" t="s">
        <v>18</v>
      </c>
      <c r="K4" t="s">
        <v>85</v>
      </c>
    </row>
    <row r="5" spans="1:11">
      <c r="A5" s="39" t="s">
        <v>83</v>
      </c>
      <c r="B5" s="12"/>
      <c r="C5" s="13">
        <v>20</v>
      </c>
      <c r="D5" s="12"/>
      <c r="E5" s="13">
        <v>20</v>
      </c>
      <c r="F5" s="12"/>
      <c r="G5" s="13">
        <v>20</v>
      </c>
      <c r="H5" s="12"/>
      <c r="I5" s="13">
        <v>15</v>
      </c>
      <c r="K5" t="s">
        <v>86</v>
      </c>
    </row>
    <row r="6" spans="1:11">
      <c r="A6" s="40" t="s">
        <v>28</v>
      </c>
      <c r="B6" s="5"/>
      <c r="C6" s="14" t="s">
        <v>27</v>
      </c>
      <c r="D6" s="5"/>
      <c r="E6" s="14" t="s">
        <v>27</v>
      </c>
      <c r="F6" s="5"/>
      <c r="G6" s="14" t="s">
        <v>27</v>
      </c>
      <c r="H6" s="5"/>
      <c r="I6" s="14" t="s">
        <v>27</v>
      </c>
      <c r="K6" s="10" t="s">
        <v>87</v>
      </c>
    </row>
    <row r="7" spans="1:11">
      <c r="A7" s="41" t="s">
        <v>29</v>
      </c>
      <c r="B7" s="83" t="s">
        <v>15</v>
      </c>
      <c r="C7" s="84"/>
      <c r="D7" s="83" t="s">
        <v>15</v>
      </c>
      <c r="E7" s="84"/>
      <c r="F7" s="83" t="s">
        <v>15</v>
      </c>
      <c r="G7" s="84"/>
      <c r="H7" s="83" t="s">
        <v>15</v>
      </c>
      <c r="I7" s="84"/>
    </row>
    <row r="8" spans="1:11">
      <c r="A8" s="95" t="s">
        <v>0</v>
      </c>
      <c r="B8" s="5">
        <v>0.45</v>
      </c>
      <c r="C8" s="14" t="str">
        <f>MROUND(B8*$B$2,5)&amp;"x5"</f>
        <v>270x5</v>
      </c>
      <c r="D8" s="5">
        <v>0.5</v>
      </c>
      <c r="E8" s="14" t="str">
        <f>MROUND(D8*$B$2,5)&amp;"x5"</f>
        <v>300x5</v>
      </c>
      <c r="F8" s="5">
        <v>0.45</v>
      </c>
      <c r="G8" s="14" t="str">
        <f>MROUND(F8*$B$2,5)&amp;"x5"</f>
        <v>270x5</v>
      </c>
      <c r="H8" s="5">
        <v>0.4</v>
      </c>
      <c r="I8" s="14" t="str">
        <f>MROUND(H8*$B$2,5)&amp;"x5"</f>
        <v>240x5</v>
      </c>
    </row>
    <row r="9" spans="1:11">
      <c r="A9" s="96"/>
      <c r="B9" s="6">
        <v>0.55000000000000004</v>
      </c>
      <c r="C9" s="15" t="str">
        <f>MROUND(B9*$B$2,5)&amp;"x5"</f>
        <v>325x5</v>
      </c>
      <c r="D9" s="6">
        <v>0.6</v>
      </c>
      <c r="E9" s="15" t="str">
        <f>MROUND(D9*$B$2,5)&amp;"x4"</f>
        <v>355x4</v>
      </c>
      <c r="F9" s="6">
        <v>0.55000000000000004</v>
      </c>
      <c r="G9" s="15" t="str">
        <f>MROUND(F9*$B$2,5)&amp;"x4"</f>
        <v>325x4</v>
      </c>
      <c r="H9" s="6">
        <v>0.5</v>
      </c>
      <c r="I9" s="15" t="str">
        <f>MROUND(H9*$B$2,5)&amp;"x5"</f>
        <v>300x5</v>
      </c>
    </row>
    <row r="10" spans="1:11">
      <c r="A10" s="96"/>
      <c r="B10" s="6">
        <v>0.65</v>
      </c>
      <c r="C10" s="15" t="str">
        <f t="shared" ref="C10:C11" si="0">MROUND(B10*$B$2,5)&amp;"x5"</f>
        <v>385x5</v>
      </c>
      <c r="D10" s="6">
        <v>0.7</v>
      </c>
      <c r="E10" s="15" t="str">
        <f>MROUND(D10*$B$2,5)&amp;"x3"</f>
        <v>415x3</v>
      </c>
      <c r="F10" s="6">
        <v>0.65</v>
      </c>
      <c r="G10" s="15" t="str">
        <f>MROUND(F10*$B$2,5)&amp;"x4"</f>
        <v>385x4</v>
      </c>
      <c r="H10" s="6">
        <v>0.6</v>
      </c>
      <c r="I10" s="15" t="str">
        <f>MROUND(H10*$B$2,5)&amp;"x5"</f>
        <v>355x5</v>
      </c>
    </row>
    <row r="11" spans="1:11">
      <c r="A11" s="96"/>
      <c r="B11" s="6">
        <v>0.75</v>
      </c>
      <c r="C11" s="15" t="str">
        <f t="shared" si="0"/>
        <v>445x5</v>
      </c>
      <c r="D11" s="6">
        <v>0.8</v>
      </c>
      <c r="E11" s="15" t="str">
        <f>MROUND(D11*$B$2,5)&amp;"x3"</f>
        <v>475x3</v>
      </c>
      <c r="F11" s="6">
        <v>0.75</v>
      </c>
      <c r="G11" s="15" t="str">
        <f>MROUND(F11*$B$2,5)&amp;"x5"</f>
        <v>445x5</v>
      </c>
      <c r="H11" s="6"/>
      <c r="I11" s="15"/>
    </row>
    <row r="12" spans="1:11">
      <c r="A12" s="96"/>
      <c r="B12" s="6">
        <v>0.85</v>
      </c>
      <c r="C12" s="15" t="str">
        <f>MROUND(B12*$B$2,5)&amp;"x7-9"</f>
        <v>505x7-9</v>
      </c>
      <c r="D12" s="6">
        <v>0.9</v>
      </c>
      <c r="E12" s="15" t="str">
        <f>MROUND(D12*$B$2,5)&amp;"x5-7"</f>
        <v>535x5-7</v>
      </c>
      <c r="F12" s="6">
        <v>0.85</v>
      </c>
      <c r="G12" s="15" t="str">
        <f>MROUND(F12*$B$2,5)&amp;"x3"</f>
        <v>505x3</v>
      </c>
      <c r="H12" s="6"/>
      <c r="I12" s="15"/>
    </row>
    <row r="13" spans="1:11">
      <c r="A13" s="96"/>
      <c r="B13" s="6">
        <v>0.5</v>
      </c>
      <c r="C13" s="15" t="str">
        <f>MROUND(B13*$B$2,5)&amp;"x5x10"</f>
        <v>300x5x10</v>
      </c>
      <c r="D13" s="6">
        <v>0.45</v>
      </c>
      <c r="E13" s="15" t="str">
        <f>MROUND(D13*$B$2,5)&amp;"x5x10"</f>
        <v>270x5x10</v>
      </c>
      <c r="F13" s="6">
        <v>0.95</v>
      </c>
      <c r="G13" s="15" t="str">
        <f>MROUND(F13*$B$2,5)&amp;"x3-5"</f>
        <v>565x3-5</v>
      </c>
      <c r="H13" s="6"/>
      <c r="I13" s="15"/>
    </row>
    <row r="14" spans="1:11">
      <c r="A14" s="97"/>
      <c r="B14" s="7"/>
      <c r="C14" s="8"/>
      <c r="D14" s="7"/>
      <c r="E14" s="8"/>
      <c r="F14" s="3">
        <v>0.4</v>
      </c>
      <c r="G14" s="16" t="str">
        <f>MROUND(F14*$B$2,5)&amp;"x5x10"</f>
        <v>240x5x10</v>
      </c>
      <c r="H14" s="3"/>
      <c r="I14" s="16"/>
    </row>
    <row r="15" spans="1:11">
      <c r="A15" s="42" t="s">
        <v>61</v>
      </c>
      <c r="B15" s="17"/>
      <c r="C15" s="18" t="s">
        <v>13</v>
      </c>
      <c r="D15" s="17"/>
      <c r="E15" s="18" t="s">
        <v>13</v>
      </c>
      <c r="F15" s="17"/>
      <c r="G15" s="18" t="s">
        <v>13</v>
      </c>
      <c r="H15" s="17"/>
      <c r="I15" s="28" t="s">
        <v>31</v>
      </c>
    </row>
    <row r="16" spans="1:11">
      <c r="A16" s="42" t="s">
        <v>111</v>
      </c>
      <c r="B16" s="17"/>
      <c r="C16" s="18" t="s">
        <v>30</v>
      </c>
      <c r="D16" s="17"/>
      <c r="E16" s="18" t="s">
        <v>30</v>
      </c>
      <c r="F16" s="17"/>
      <c r="G16" s="18" t="s">
        <v>30</v>
      </c>
      <c r="H16" s="17"/>
      <c r="I16" s="18" t="s">
        <v>30</v>
      </c>
    </row>
    <row r="17" spans="1:9">
      <c r="A17" s="42" t="s">
        <v>41</v>
      </c>
      <c r="B17" s="17"/>
      <c r="C17" s="28" t="s">
        <v>42</v>
      </c>
      <c r="D17" s="17"/>
      <c r="E17" s="28" t="s">
        <v>32</v>
      </c>
      <c r="F17" s="17"/>
      <c r="G17" s="28" t="s">
        <v>24</v>
      </c>
      <c r="H17" s="17"/>
      <c r="I17" s="28" t="s">
        <v>11</v>
      </c>
    </row>
    <row r="18" spans="1:9">
      <c r="A18" s="43" t="s">
        <v>14</v>
      </c>
      <c r="B18" s="9"/>
      <c r="C18" s="18" t="s">
        <v>19</v>
      </c>
      <c r="D18" s="9"/>
      <c r="E18" s="18" t="s">
        <v>19</v>
      </c>
      <c r="F18" s="9"/>
      <c r="G18" s="18" t="s">
        <v>19</v>
      </c>
      <c r="H18" s="9"/>
      <c r="I18" s="28" t="s">
        <v>12</v>
      </c>
    </row>
    <row r="19" spans="1:9" s="35" customFormat="1">
      <c r="A19" s="34" t="s">
        <v>58</v>
      </c>
      <c r="B19" s="82" t="s">
        <v>25</v>
      </c>
      <c r="C19" s="82"/>
      <c r="D19" s="82" t="s">
        <v>50</v>
      </c>
      <c r="E19" s="82"/>
      <c r="F19" s="82" t="s">
        <v>51</v>
      </c>
      <c r="G19" s="82"/>
      <c r="H19" s="82" t="s">
        <v>52</v>
      </c>
      <c r="I19" s="82"/>
    </row>
    <row r="20" spans="1:9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  <c r="H20" s="12" t="s">
        <v>17</v>
      </c>
      <c r="I20" s="13" t="s">
        <v>18</v>
      </c>
    </row>
    <row r="21" spans="1:9">
      <c r="A21" s="44" t="s">
        <v>34</v>
      </c>
      <c r="B21" s="19"/>
      <c r="C21" s="26" t="s">
        <v>39</v>
      </c>
      <c r="D21" s="12"/>
      <c r="E21" s="27" t="s">
        <v>39</v>
      </c>
      <c r="F21" s="12"/>
      <c r="G21" s="27" t="s">
        <v>39</v>
      </c>
      <c r="H21" s="12"/>
      <c r="I21" s="27" t="s">
        <v>40</v>
      </c>
    </row>
    <row r="22" spans="1:9">
      <c r="A22" s="95" t="s">
        <v>1</v>
      </c>
      <c r="B22" s="5">
        <v>0.6</v>
      </c>
      <c r="C22" s="14" t="str">
        <f>MROUND(B22*$F$2,5)&amp;"x4"</f>
        <v>180x4</v>
      </c>
      <c r="D22" s="5">
        <v>0.65</v>
      </c>
      <c r="E22" s="14" t="str">
        <f>MROUND(D22*$F$2,5)&amp;"x4"</f>
        <v>195x4</v>
      </c>
      <c r="F22" s="5">
        <v>0.56999999999999995</v>
      </c>
      <c r="G22" s="14" t="str">
        <f>MROUND(F22*$F$2,5)&amp;"x4"</f>
        <v>170x4</v>
      </c>
      <c r="H22" s="5">
        <v>0.6</v>
      </c>
      <c r="I22" s="14" t="str">
        <f>MROUND(H22*$F$2,5)&amp;"x4"</f>
        <v>180x4</v>
      </c>
    </row>
    <row r="23" spans="1:9">
      <c r="A23" s="96"/>
      <c r="B23" s="6">
        <v>0.7</v>
      </c>
      <c r="C23" s="15" t="str">
        <f>MROUND(B23*$F$2,5)&amp;"x3"</f>
        <v>210x3</v>
      </c>
      <c r="D23" s="6">
        <v>0.75</v>
      </c>
      <c r="E23" s="15" t="str">
        <f>MROUND(D23*$F$2,5)&amp;"x3"</f>
        <v>225x3</v>
      </c>
      <c r="F23" s="6">
        <v>0.67</v>
      </c>
      <c r="G23" s="15" t="str">
        <f>MROUND(F23*$F$2,5)&amp;"x3"</f>
        <v>200x3</v>
      </c>
      <c r="H23" s="6">
        <v>0.7</v>
      </c>
      <c r="I23" s="15" t="str">
        <f>MROUND(H23*$F$2,5)&amp;"x3"</f>
        <v>210x3</v>
      </c>
    </row>
    <row r="24" spans="1:9">
      <c r="A24" s="96"/>
      <c r="B24" s="2">
        <v>0.8</v>
      </c>
      <c r="C24" s="15" t="str">
        <f>MROUND(B24*$F$2,5)&amp;"x2"</f>
        <v>240x2</v>
      </c>
      <c r="D24" s="2">
        <v>0.85</v>
      </c>
      <c r="E24" s="15" t="str">
        <f>MROUND(D24*$F$2,5)&amp;"x2"</f>
        <v>255x2</v>
      </c>
      <c r="F24" s="2">
        <v>0.77</v>
      </c>
      <c r="G24" s="15" t="str">
        <f>MROUND(F24*$F$2,5)&amp;"x2"</f>
        <v>230x2</v>
      </c>
      <c r="H24" s="2">
        <v>0.8</v>
      </c>
      <c r="I24" s="15" t="str">
        <f>MROUND(H24*$F$2,5)&amp;"x3x2"</f>
        <v>240x3x2</v>
      </c>
    </row>
    <row r="25" spans="1:9">
      <c r="A25" s="96"/>
      <c r="B25" s="2">
        <v>0.9</v>
      </c>
      <c r="C25" s="15" t="str">
        <f>MROUND(B25*$F$2,5)&amp;"x3x2"</f>
        <v>270x3x2</v>
      </c>
      <c r="D25" s="2">
        <v>0.95</v>
      </c>
      <c r="E25" s="15" t="str">
        <f>MROUND(D25*$F$2,5)&amp;"x5x1"</f>
        <v>285x5x1</v>
      </c>
      <c r="F25" s="2">
        <v>0.87</v>
      </c>
      <c r="G25" s="15" t="str">
        <f>MROUND(F25*$F$2,5)&amp;"x1"</f>
        <v>260x1</v>
      </c>
      <c r="H25" s="2"/>
      <c r="I25" s="15"/>
    </row>
    <row r="26" spans="1:9">
      <c r="A26" s="97"/>
      <c r="B26" s="21"/>
      <c r="C26" s="16"/>
      <c r="D26" s="21"/>
      <c r="E26" s="16"/>
      <c r="F26" s="3">
        <v>0.97</v>
      </c>
      <c r="G26" s="16" t="str">
        <f>MROUND(F26*$F$2,5)&amp;"x4x1"</f>
        <v>290x4x1</v>
      </c>
      <c r="H26" s="3"/>
      <c r="I26" s="16"/>
    </row>
    <row r="27" spans="1:9">
      <c r="A27" s="95" t="s">
        <v>4</v>
      </c>
      <c r="B27" s="1">
        <v>0.45</v>
      </c>
      <c r="C27" s="13" t="str">
        <f>MROUND(B27*$E$2,5)&amp;"x5"</f>
        <v>115x5</v>
      </c>
      <c r="D27" s="1">
        <v>0.5</v>
      </c>
      <c r="E27" s="13" t="str">
        <f>MROUND(D27*$E$2,5)&amp;"x5"</f>
        <v>125x5</v>
      </c>
      <c r="F27" s="1">
        <v>0.45</v>
      </c>
      <c r="G27" s="13" t="str">
        <f>MROUND(F27*$E$2,5)&amp;"x5"</f>
        <v>115x5</v>
      </c>
      <c r="H27" s="1">
        <v>0.4</v>
      </c>
      <c r="I27" s="13" t="str">
        <f>MROUND(H27*$E$2,5)&amp;"x5"</f>
        <v>100x5</v>
      </c>
    </row>
    <row r="28" spans="1:9">
      <c r="A28" s="96"/>
      <c r="B28" s="2">
        <v>0.55000000000000004</v>
      </c>
      <c r="C28" s="22" t="str">
        <f t="shared" ref="C28:C30" si="1">MROUND(B28*$E$2,5)&amp;"x5"</f>
        <v>140x5</v>
      </c>
      <c r="D28" s="2">
        <v>0.6</v>
      </c>
      <c r="E28" s="22" t="str">
        <f>MROUND(D28*$E$2,5)&amp;"x4"</f>
        <v>150x4</v>
      </c>
      <c r="F28" s="2">
        <v>0.55000000000000004</v>
      </c>
      <c r="G28" s="22" t="str">
        <f>MROUND(F28*$E$2,5)&amp;"x4"</f>
        <v>140x4</v>
      </c>
      <c r="H28" s="2">
        <v>0.5</v>
      </c>
      <c r="I28" s="22" t="str">
        <f>MROUND(H28*$E$2,5)&amp;"x5"</f>
        <v>125x5</v>
      </c>
    </row>
    <row r="29" spans="1:9">
      <c r="A29" s="96"/>
      <c r="B29" s="2">
        <v>0.65</v>
      </c>
      <c r="C29" s="22" t="str">
        <f t="shared" si="1"/>
        <v>165x5</v>
      </c>
      <c r="D29" s="2">
        <v>0.7</v>
      </c>
      <c r="E29" s="22" t="str">
        <f>MROUND(D29*$E$2,5)&amp;"x3"</f>
        <v>175x3</v>
      </c>
      <c r="F29" s="2">
        <v>0.65</v>
      </c>
      <c r="G29" s="22" t="str">
        <f>MROUND(F29*$E$2,5)&amp;"x4"</f>
        <v>165x4</v>
      </c>
      <c r="H29" s="2">
        <v>0.6</v>
      </c>
      <c r="I29" s="22" t="str">
        <f>MROUND(H29*$E$2,5)&amp;"x5"</f>
        <v>150x5</v>
      </c>
    </row>
    <row r="30" spans="1:9">
      <c r="A30" s="96"/>
      <c r="B30" s="2">
        <v>0.75</v>
      </c>
      <c r="C30" s="22" t="str">
        <f t="shared" si="1"/>
        <v>190x5</v>
      </c>
      <c r="D30" s="2">
        <v>0.8</v>
      </c>
      <c r="E30" s="22" t="str">
        <f>MROUND(D30*$E$2,5)&amp;"x3"</f>
        <v>200x3</v>
      </c>
      <c r="F30" s="2">
        <v>0.75</v>
      </c>
      <c r="G30" s="22" t="str">
        <f t="shared" ref="G30" si="2">MROUND(F30*$E$2,5)&amp;"x5"</f>
        <v>190x5</v>
      </c>
      <c r="H30" s="2"/>
      <c r="I30" s="22"/>
    </row>
    <row r="31" spans="1:9">
      <c r="A31" s="96"/>
      <c r="B31" s="2">
        <v>0.85</v>
      </c>
      <c r="C31" s="22" t="str">
        <f>MROUND(B31*$E$2,5)&amp;"x7-9"</f>
        <v>215x7-9</v>
      </c>
      <c r="D31" s="2">
        <v>0.9</v>
      </c>
      <c r="E31" s="22" t="str">
        <f>MROUND(D31*$E$2,5)&amp;"x5-7"</f>
        <v>225x5-7</v>
      </c>
      <c r="F31" s="2">
        <v>0.85</v>
      </c>
      <c r="G31" s="22" t="str">
        <f>MROUND(F31*$E$2,5)&amp;"x3"</f>
        <v>215x3</v>
      </c>
      <c r="H31" s="2"/>
      <c r="I31" s="22"/>
    </row>
    <row r="32" spans="1:9">
      <c r="A32" s="96"/>
      <c r="B32" s="2">
        <v>0.5</v>
      </c>
      <c r="C32" s="22" t="str">
        <f>MROUND(B32*$E$2,5)&amp;"x5x10"</f>
        <v>125x5x10</v>
      </c>
      <c r="D32" s="2">
        <v>0.45</v>
      </c>
      <c r="E32" s="22" t="str">
        <f>MROUND(D32*$E$2,5)&amp;"x5x10"</f>
        <v>115x5x10</v>
      </c>
      <c r="F32" s="2">
        <v>0.95</v>
      </c>
      <c r="G32" s="22" t="str">
        <f>MROUND(F32*$E$2,5)&amp;"x3-5"</f>
        <v>240x3-5</v>
      </c>
      <c r="H32" s="2"/>
      <c r="I32" s="22"/>
    </row>
    <row r="33" spans="1:9">
      <c r="A33" s="97"/>
      <c r="B33" s="21"/>
      <c r="C33" s="16"/>
      <c r="D33" s="21"/>
      <c r="E33" s="16"/>
      <c r="F33" s="3">
        <v>0.4</v>
      </c>
      <c r="G33" s="16" t="str">
        <f>MROUND(F33*$E$2,5)&amp;"x5x10"</f>
        <v>100x5x10</v>
      </c>
      <c r="H33" s="3"/>
      <c r="I33" s="16"/>
    </row>
    <row r="34" spans="1:9">
      <c r="A34" s="43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  <c r="H34" s="19"/>
      <c r="I34" s="20">
        <v>15</v>
      </c>
    </row>
    <row r="35" spans="1:9">
      <c r="A35" s="90" t="s">
        <v>62</v>
      </c>
      <c r="B35" s="1">
        <v>0.56000000000000005</v>
      </c>
      <c r="C35" s="13" t="str">
        <f>MROUND(B35*$C$2,5)&amp;"x5"</f>
        <v>210x5</v>
      </c>
      <c r="D35" s="1">
        <v>0.57999999999999996</v>
      </c>
      <c r="E35" s="13" t="str">
        <f>MROUND(D35*$C$2,5)&amp;"x5"</f>
        <v>215x5</v>
      </c>
      <c r="F35" s="1">
        <v>0.6</v>
      </c>
      <c r="G35" s="13" t="str">
        <f>MROUND(F35*$C$2,5)&amp;"x5"</f>
        <v>225x5</v>
      </c>
      <c r="H35" s="1">
        <v>0.4</v>
      </c>
      <c r="I35" s="13" t="str">
        <f>MROUND(H35*$C$2,5)&amp;"x5"</f>
        <v>150x5</v>
      </c>
    </row>
    <row r="36" spans="1:9">
      <c r="A36" s="91"/>
      <c r="B36" s="2">
        <v>0.66</v>
      </c>
      <c r="C36" s="22" t="str">
        <f t="shared" ref="C36:E36" si="3">MROUND(B36*$C$2,5)&amp;"x5"</f>
        <v>250x5</v>
      </c>
      <c r="D36" s="2">
        <v>0.68</v>
      </c>
      <c r="E36" s="22" t="str">
        <f t="shared" si="3"/>
        <v>255x5</v>
      </c>
      <c r="F36" s="2">
        <v>0.7</v>
      </c>
      <c r="G36" s="22" t="str">
        <f t="shared" ref="G36:I36" si="4">MROUND(F36*$C$2,5)&amp;"x5"</f>
        <v>265x5</v>
      </c>
      <c r="H36" s="2">
        <v>0.5</v>
      </c>
      <c r="I36" s="22" t="str">
        <f t="shared" si="4"/>
        <v>190x5</v>
      </c>
    </row>
    <row r="37" spans="1:9">
      <c r="A37" s="92"/>
      <c r="B37" s="3">
        <v>0.76</v>
      </c>
      <c r="C37" s="16" t="str">
        <f>MROUND(B37*$C$2,5)&amp;"x5x5"</f>
        <v>285x5x5</v>
      </c>
      <c r="D37" s="3">
        <v>0.78</v>
      </c>
      <c r="E37" s="16" t="str">
        <f>MROUND(D37*$C$2,5)&amp;"x5x5"</f>
        <v>295x5x5</v>
      </c>
      <c r="F37" s="3">
        <v>0.8</v>
      </c>
      <c r="G37" s="16" t="str">
        <f>MROUND(F37*$C$2,5)&amp;"x5x5"</f>
        <v>300x5x5</v>
      </c>
      <c r="H37" s="3">
        <v>0.6</v>
      </c>
      <c r="I37" s="16" t="str">
        <f>MROUND(H37*$C$2,5)&amp;"x5"</f>
        <v>225x5</v>
      </c>
    </row>
    <row r="38" spans="1:9">
      <c r="A38" s="45" t="s">
        <v>49</v>
      </c>
      <c r="B38" s="21"/>
      <c r="C38" s="16" t="s">
        <v>11</v>
      </c>
      <c r="D38" s="19"/>
      <c r="E38" s="26" t="s">
        <v>11</v>
      </c>
      <c r="F38" s="19"/>
      <c r="G38" s="26" t="s">
        <v>11</v>
      </c>
      <c r="H38" s="19"/>
      <c r="I38" s="26" t="s">
        <v>33</v>
      </c>
    </row>
    <row r="39" spans="1:9">
      <c r="A39" s="43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  <c r="H39" s="19"/>
      <c r="I39" s="20">
        <v>30</v>
      </c>
    </row>
    <row r="40" spans="1:9">
      <c r="A40" s="46" t="s">
        <v>113</v>
      </c>
      <c r="B40" s="19"/>
      <c r="C40" s="26" t="s">
        <v>30</v>
      </c>
      <c r="D40" s="19"/>
      <c r="E40" s="26" t="s">
        <v>30</v>
      </c>
      <c r="F40" s="19"/>
      <c r="G40" s="26" t="s">
        <v>30</v>
      </c>
      <c r="H40" s="19"/>
      <c r="I40" s="26" t="s">
        <v>30</v>
      </c>
    </row>
    <row r="41" spans="1:9" s="35" customFormat="1">
      <c r="A41" s="34" t="s">
        <v>59</v>
      </c>
      <c r="B41" s="82" t="s">
        <v>25</v>
      </c>
      <c r="C41" s="82"/>
      <c r="D41" s="82" t="s">
        <v>50</v>
      </c>
      <c r="E41" s="82"/>
      <c r="F41" s="82" t="s">
        <v>51</v>
      </c>
      <c r="G41" s="82"/>
      <c r="H41" s="82" t="s">
        <v>52</v>
      </c>
      <c r="I41" s="82"/>
    </row>
    <row r="42" spans="1:9">
      <c r="A42" s="23"/>
      <c r="B42" s="12" t="s">
        <v>17</v>
      </c>
      <c r="C42" s="13" t="s">
        <v>18</v>
      </c>
      <c r="D42" s="12" t="s">
        <v>17</v>
      </c>
      <c r="E42" s="13" t="s">
        <v>18</v>
      </c>
      <c r="F42" s="12" t="s">
        <v>17</v>
      </c>
      <c r="G42" s="13" t="s">
        <v>18</v>
      </c>
      <c r="H42" s="12" t="s">
        <v>17</v>
      </c>
      <c r="I42" s="13" t="s">
        <v>18</v>
      </c>
    </row>
    <row r="43" spans="1:9">
      <c r="A43" s="43" t="s">
        <v>35</v>
      </c>
      <c r="B43" s="19"/>
      <c r="C43" s="20">
        <v>25</v>
      </c>
      <c r="D43" s="12"/>
      <c r="E43" s="13">
        <v>25</v>
      </c>
      <c r="F43" s="12"/>
      <c r="G43" s="13">
        <v>25</v>
      </c>
      <c r="H43" s="12"/>
      <c r="I43" s="13">
        <v>15</v>
      </c>
    </row>
    <row r="44" spans="1:9">
      <c r="A44" s="95" t="s">
        <v>26</v>
      </c>
      <c r="B44" s="1">
        <v>0.6</v>
      </c>
      <c r="C44" s="13" t="str">
        <f>MROUND(B44*0.75*$F$2,5)&amp;"x4"</f>
        <v>135x4</v>
      </c>
      <c r="D44" s="1">
        <v>0.6</v>
      </c>
      <c r="E44" s="13" t="str">
        <f>MROUND(D44*0.75*$F$2,5)&amp;"x4"</f>
        <v>135x4</v>
      </c>
      <c r="F44" s="1">
        <v>0.6</v>
      </c>
      <c r="G44" s="13" t="str">
        <f>MROUND(F44*0.75*$F$2,5)&amp;"x4"</f>
        <v>135x4</v>
      </c>
      <c r="H44" s="1">
        <v>0.6</v>
      </c>
      <c r="I44" s="13" t="str">
        <f>MROUND(H44*0.75*$F$2,5)&amp;"x4"</f>
        <v>135x4</v>
      </c>
    </row>
    <row r="45" spans="1:9">
      <c r="A45" s="97"/>
      <c r="B45" s="3">
        <v>0.7</v>
      </c>
      <c r="C45" s="16" t="str">
        <f>MROUND(B45*0.75*$F$2,5)&amp;"x5x2"</f>
        <v>155x5x2</v>
      </c>
      <c r="D45" s="3">
        <v>0.7</v>
      </c>
      <c r="E45" s="16" t="str">
        <f>MROUND(D45*0.75*$F$2,5)&amp;"x5x2"</f>
        <v>155x5x2</v>
      </c>
      <c r="F45" s="3">
        <v>0.7</v>
      </c>
      <c r="G45" s="16" t="str">
        <f>MROUND(F45*0.75*$F$2,5)&amp;"x5x2"</f>
        <v>155x5x2</v>
      </c>
      <c r="H45" s="3">
        <v>0.7</v>
      </c>
      <c r="I45" s="16" t="str">
        <f>MROUND(H45*0.75*$F$2,5)&amp;"x5x2"</f>
        <v>155x5x2</v>
      </c>
    </row>
    <row r="46" spans="1:9">
      <c r="A46" s="95" t="s">
        <v>3</v>
      </c>
      <c r="B46" s="1">
        <v>0.45</v>
      </c>
      <c r="C46" s="13" t="str">
        <f>MROUND(B46*$D$2,5)&amp;"x5"</f>
        <v>280x5</v>
      </c>
      <c r="D46" s="1">
        <v>0.5</v>
      </c>
      <c r="E46" s="13" t="str">
        <f>MROUND(D46*$D$2,5)&amp;"x5"</f>
        <v>315x5</v>
      </c>
      <c r="F46" s="1">
        <v>0.45</v>
      </c>
      <c r="G46" s="13" t="str">
        <f>MROUND(F46*$D$2,5)&amp;"x5"</f>
        <v>280x5</v>
      </c>
      <c r="H46" s="1">
        <v>0.4</v>
      </c>
      <c r="I46" s="13" t="str">
        <f>MROUND(H46*$D$2,5)&amp;"x5"</f>
        <v>250x5</v>
      </c>
    </row>
    <row r="47" spans="1:9">
      <c r="A47" s="96"/>
      <c r="B47" s="2">
        <v>0.55000000000000004</v>
      </c>
      <c r="C47" s="22" t="str">
        <f t="shared" ref="C47:C49" si="5">MROUND(B47*$D$2,5)&amp;"x5"</f>
        <v>345x5</v>
      </c>
      <c r="D47" s="2">
        <v>0.6</v>
      </c>
      <c r="E47" s="22" t="str">
        <f>MROUND(D47*$D$2,5)&amp;"x4"</f>
        <v>375x4</v>
      </c>
      <c r="F47" s="2">
        <v>0.55000000000000004</v>
      </c>
      <c r="G47" s="22" t="str">
        <f>MROUND(F47*$D$2,5)&amp;"x4"</f>
        <v>345x4</v>
      </c>
      <c r="H47" s="2">
        <v>0.5</v>
      </c>
      <c r="I47" s="22" t="str">
        <f>MROUND(H47*$D$2,5)&amp;"x5"</f>
        <v>315x5</v>
      </c>
    </row>
    <row r="48" spans="1:9">
      <c r="A48" s="96"/>
      <c r="B48" s="2">
        <v>0.65</v>
      </c>
      <c r="C48" s="22" t="str">
        <f t="shared" si="5"/>
        <v>405x5</v>
      </c>
      <c r="D48" s="2">
        <v>0.7</v>
      </c>
      <c r="E48" s="22" t="str">
        <f>MROUND(D48*$D$2,5)&amp;"x3"</f>
        <v>440x3</v>
      </c>
      <c r="F48" s="2">
        <v>0.65</v>
      </c>
      <c r="G48" s="22" t="str">
        <f>MROUND(F48*$D$2,5)&amp;"x4"</f>
        <v>405x4</v>
      </c>
      <c r="H48" s="2">
        <v>0.6</v>
      </c>
      <c r="I48" s="22" t="str">
        <f>MROUND(H48*$D$2,5)&amp;"x5"</f>
        <v>375x5</v>
      </c>
    </row>
    <row r="49" spans="1:9">
      <c r="A49" s="96"/>
      <c r="B49" s="2">
        <v>0.75</v>
      </c>
      <c r="C49" s="22" t="str">
        <f t="shared" si="5"/>
        <v>470x5</v>
      </c>
      <c r="D49" s="2">
        <v>0.8</v>
      </c>
      <c r="E49" s="22" t="str">
        <f>MROUND(D49*$D$2,5)&amp;"x3"</f>
        <v>500x3</v>
      </c>
      <c r="F49" s="2">
        <v>0.75</v>
      </c>
      <c r="G49" s="22" t="str">
        <f t="shared" ref="G49" si="6">MROUND(F49*$D$2,5)&amp;"x5"</f>
        <v>470x5</v>
      </c>
      <c r="H49" s="2"/>
      <c r="I49" s="22"/>
    </row>
    <row r="50" spans="1:9">
      <c r="A50" s="96"/>
      <c r="B50" s="2">
        <v>0.85</v>
      </c>
      <c r="C50" s="22" t="str">
        <f>MROUND(B50*$D$2,5)&amp;"x7-9"</f>
        <v>530x7-9</v>
      </c>
      <c r="D50" s="2">
        <v>0.9</v>
      </c>
      <c r="E50" s="22" t="str">
        <f>MROUND(D50*$D$2,5)&amp;"x5-7"</f>
        <v>565x5-7</v>
      </c>
      <c r="F50" s="2">
        <v>0.85</v>
      </c>
      <c r="G50" s="22" t="str">
        <f>MROUND(F50*$D$2,5)&amp;"x3"</f>
        <v>530x3</v>
      </c>
      <c r="H50" s="2"/>
      <c r="I50" s="22"/>
    </row>
    <row r="51" spans="1:9">
      <c r="A51" s="96"/>
      <c r="B51" s="2">
        <v>0.5</v>
      </c>
      <c r="C51" s="22" t="str">
        <f>MROUND(B51*$D$2,5)&amp;"x5x10"</f>
        <v>315x5x10</v>
      </c>
      <c r="D51" s="2">
        <v>0.45</v>
      </c>
      <c r="E51" s="22" t="str">
        <f>MROUND(D51*$D$2,5)&amp;"x5x10"</f>
        <v>280x5x10</v>
      </c>
      <c r="F51" s="2">
        <v>0.95</v>
      </c>
      <c r="G51" s="22" t="str">
        <f>MROUND(F51*$D$2,5)&amp;"x3-5"</f>
        <v>595x3-5</v>
      </c>
      <c r="H51" s="2"/>
      <c r="I51" s="22"/>
    </row>
    <row r="52" spans="1:9">
      <c r="A52" s="97"/>
      <c r="B52" s="24"/>
      <c r="C52" s="22"/>
      <c r="D52" s="24"/>
      <c r="E52" s="22"/>
      <c r="F52" s="2">
        <v>0.4</v>
      </c>
      <c r="G52" s="22" t="str">
        <f>MROUND(F52*$D$2,5)&amp;"x5x10"</f>
        <v>250x5x10</v>
      </c>
      <c r="H52" s="2"/>
      <c r="I52" s="22"/>
    </row>
    <row r="53" spans="1:9">
      <c r="A53" s="42" t="s">
        <v>61</v>
      </c>
      <c r="B53" s="19"/>
      <c r="C53" s="20" t="s">
        <v>13</v>
      </c>
      <c r="D53" s="19"/>
      <c r="E53" s="20" t="s">
        <v>13</v>
      </c>
      <c r="F53" s="19"/>
      <c r="G53" s="20" t="s">
        <v>13</v>
      </c>
      <c r="H53" s="19"/>
      <c r="I53" s="26" t="s">
        <v>31</v>
      </c>
    </row>
    <row r="54" spans="1:9">
      <c r="A54" s="43" t="s">
        <v>14</v>
      </c>
      <c r="B54" s="19"/>
      <c r="C54" s="20" t="s">
        <v>19</v>
      </c>
      <c r="D54" s="19"/>
      <c r="E54" s="20" t="s">
        <v>19</v>
      </c>
      <c r="F54" s="19"/>
      <c r="G54" s="20" t="s">
        <v>19</v>
      </c>
      <c r="H54" s="19"/>
      <c r="I54" s="26" t="s">
        <v>12</v>
      </c>
    </row>
    <row r="55" spans="1:9">
      <c r="A55" s="42" t="s">
        <v>9</v>
      </c>
      <c r="B55" s="19"/>
      <c r="C55" s="26" t="s">
        <v>24</v>
      </c>
      <c r="D55" s="19"/>
      <c r="E55" s="26" t="s">
        <v>24</v>
      </c>
      <c r="F55" s="19"/>
      <c r="G55" s="26" t="s">
        <v>24</v>
      </c>
      <c r="H55" s="19"/>
      <c r="I55" s="26" t="s">
        <v>33</v>
      </c>
    </row>
    <row r="56" spans="1:9">
      <c r="A56" s="42" t="s">
        <v>112</v>
      </c>
      <c r="B56" s="19"/>
      <c r="C56" s="28" t="s">
        <v>114</v>
      </c>
      <c r="D56" s="19"/>
      <c r="E56" s="28" t="s">
        <v>114</v>
      </c>
      <c r="F56" s="19"/>
      <c r="G56" s="28" t="s">
        <v>114</v>
      </c>
      <c r="H56" s="19"/>
      <c r="I56" s="28" t="s">
        <v>114</v>
      </c>
    </row>
    <row r="57" spans="1:9" s="35" customFormat="1">
      <c r="A57" s="4" t="s">
        <v>60</v>
      </c>
      <c r="B57" s="82" t="s">
        <v>25</v>
      </c>
      <c r="C57" s="82"/>
      <c r="D57" s="82" t="s">
        <v>50</v>
      </c>
      <c r="E57" s="82"/>
      <c r="F57" s="82" t="s">
        <v>51</v>
      </c>
      <c r="G57" s="82"/>
      <c r="H57" s="82" t="s">
        <v>52</v>
      </c>
      <c r="I57" s="82"/>
    </row>
    <row r="58" spans="1:9">
      <c r="B58" s="12" t="s">
        <v>17</v>
      </c>
      <c r="C58" s="13" t="s">
        <v>18</v>
      </c>
      <c r="D58" s="12" t="s">
        <v>17</v>
      </c>
      <c r="E58" s="13" t="s">
        <v>18</v>
      </c>
      <c r="F58" s="12" t="s">
        <v>17</v>
      </c>
      <c r="G58" s="13" t="s">
        <v>18</v>
      </c>
      <c r="H58" s="12" t="s">
        <v>17</v>
      </c>
      <c r="I58" s="13" t="s">
        <v>18</v>
      </c>
    </row>
    <row r="59" spans="1:9">
      <c r="A59" s="47" t="s">
        <v>34</v>
      </c>
      <c r="B59" s="12"/>
      <c r="C59" s="27" t="s">
        <v>39</v>
      </c>
      <c r="D59" s="12"/>
      <c r="E59" s="27" t="s">
        <v>39</v>
      </c>
      <c r="F59" s="12"/>
      <c r="G59" s="27" t="s">
        <v>39</v>
      </c>
      <c r="H59" s="12"/>
      <c r="I59" s="27" t="s">
        <v>40</v>
      </c>
    </row>
    <row r="60" spans="1:9">
      <c r="A60" s="88" t="s">
        <v>43</v>
      </c>
      <c r="B60" s="1">
        <v>0.6</v>
      </c>
      <c r="C60" s="13" t="str">
        <f>MROUND(B60*$F$2,5)&amp;"x4"</f>
        <v>180x4</v>
      </c>
      <c r="D60" s="1">
        <v>0.6</v>
      </c>
      <c r="E60" s="13" t="str">
        <f>MROUND(D60*$F$2,5)&amp;"x4"</f>
        <v>180x4</v>
      </c>
      <c r="F60" s="1">
        <v>0.6</v>
      </c>
      <c r="G60" s="13" t="str">
        <f>MROUND(F60*$F$2,5)&amp;"x4"</f>
        <v>180x4</v>
      </c>
      <c r="H60" s="1">
        <v>0.6</v>
      </c>
      <c r="I60" s="13" t="str">
        <f>MROUND(H60*$F$2,5)&amp;"x4"</f>
        <v>180x4</v>
      </c>
    </row>
    <row r="61" spans="1:9">
      <c r="A61" s="89"/>
      <c r="B61" s="3">
        <v>0.7</v>
      </c>
      <c r="C61" s="16" t="str">
        <f>MROUND(B61*$F$2,5)&amp;"x5x2"</f>
        <v>210x5x2</v>
      </c>
      <c r="D61" s="3">
        <v>0.7</v>
      </c>
      <c r="E61" s="16" t="str">
        <f>MROUND(D61*$F$2,5)&amp;"x5x2"</f>
        <v>210x5x2</v>
      </c>
      <c r="F61" s="3">
        <v>0.7</v>
      </c>
      <c r="G61" s="16" t="str">
        <f>MROUND(F61*$F$2,5)&amp;"x5x2"</f>
        <v>210x5x2</v>
      </c>
      <c r="H61" s="3">
        <v>0.7</v>
      </c>
      <c r="I61" s="16" t="str">
        <f>MROUND(H61*$F$2,5)&amp;"x5x2"</f>
        <v>210x5x2</v>
      </c>
    </row>
    <row r="62" spans="1:9">
      <c r="A62" s="85" t="s">
        <v>44</v>
      </c>
      <c r="B62" s="1">
        <v>0.45</v>
      </c>
      <c r="C62" s="13" t="str">
        <f>MROUND(B62*$C$2,5)&amp;"x5"</f>
        <v>170x5</v>
      </c>
      <c r="D62" s="1">
        <v>0.5</v>
      </c>
      <c r="E62" s="13" t="str">
        <f>MROUND(D62*$C$2,5)&amp;"x5"</f>
        <v>190x5</v>
      </c>
      <c r="F62" s="1">
        <v>0.45</v>
      </c>
      <c r="G62" s="13" t="str">
        <f>MROUND(F62*$C$2,5)&amp;"x5"</f>
        <v>170x5</v>
      </c>
      <c r="H62" s="1">
        <v>0.4</v>
      </c>
      <c r="I62" s="13" t="str">
        <f>MROUND(H62*$C$2,5)&amp;"x5"</f>
        <v>150x5</v>
      </c>
    </row>
    <row r="63" spans="1:9">
      <c r="A63" s="86"/>
      <c r="B63" s="2">
        <v>0.55000000000000004</v>
      </c>
      <c r="C63" s="22" t="str">
        <f t="shared" ref="C63:C65" si="7">MROUND(B63*$C$2,5)&amp;"x5"</f>
        <v>205x5</v>
      </c>
      <c r="D63" s="2">
        <v>0.6</v>
      </c>
      <c r="E63" s="22" t="str">
        <f>MROUND(D63*$C$2,5)&amp;"x4"</f>
        <v>225x4</v>
      </c>
      <c r="F63" s="2">
        <v>0.55000000000000004</v>
      </c>
      <c r="G63" s="22" t="str">
        <f>MROUND(F63*$C$2,5)&amp;"x4"</f>
        <v>205x4</v>
      </c>
      <c r="H63" s="2">
        <v>0.5</v>
      </c>
      <c r="I63" s="22" t="str">
        <f>MROUND(H63*$C$2,5)&amp;"x4"</f>
        <v>190x4</v>
      </c>
    </row>
    <row r="64" spans="1:9">
      <c r="A64" s="86"/>
      <c r="B64" s="2">
        <v>0.65</v>
      </c>
      <c r="C64" s="22" t="str">
        <f t="shared" si="7"/>
        <v>245x5</v>
      </c>
      <c r="D64" s="2">
        <v>0.7</v>
      </c>
      <c r="E64" s="22" t="str">
        <f>MROUND(D64*$C$2,5)&amp;"x3"</f>
        <v>265x3</v>
      </c>
      <c r="F64" s="2">
        <v>0.65</v>
      </c>
      <c r="G64" s="22" t="str">
        <f>MROUND(F64*$C$2,5)&amp;"x4"</f>
        <v>245x4</v>
      </c>
      <c r="H64" s="2">
        <v>0.6</v>
      </c>
      <c r="I64" s="22" t="str">
        <f>MROUND(H64*$C$2,5)&amp;"x4"</f>
        <v>225x4</v>
      </c>
    </row>
    <row r="65" spans="1:9">
      <c r="A65" s="86"/>
      <c r="B65" s="2">
        <v>0.75</v>
      </c>
      <c r="C65" s="22" t="str">
        <f t="shared" si="7"/>
        <v>280x5</v>
      </c>
      <c r="D65" s="2">
        <v>0.8</v>
      </c>
      <c r="E65" s="22" t="str">
        <f>MROUND(D65*$C$2,5)&amp;"x3"</f>
        <v>300x3</v>
      </c>
      <c r="F65" s="2">
        <v>0.75</v>
      </c>
      <c r="G65" s="22" t="str">
        <f t="shared" ref="G65" si="8">MROUND(F65*$C$2,5)&amp;"x5"</f>
        <v>280x5</v>
      </c>
      <c r="H65" s="2"/>
      <c r="I65" s="22"/>
    </row>
    <row r="66" spans="1:9">
      <c r="A66" s="86"/>
      <c r="B66" s="2">
        <v>0.85</v>
      </c>
      <c r="C66" s="22" t="str">
        <f>MROUND(B66*$C$2,5)&amp;"x7-9"</f>
        <v>320x7-9</v>
      </c>
      <c r="D66" s="2">
        <v>0.9</v>
      </c>
      <c r="E66" s="22" t="str">
        <f>MROUND(D66*$C$2,5)&amp;"x5-7"</f>
        <v>340x5-7</v>
      </c>
      <c r="F66" s="2">
        <v>0.85</v>
      </c>
      <c r="G66" s="22" t="str">
        <f>MROUND(F66*$C$2,5)&amp;"x3"</f>
        <v>320x3</v>
      </c>
      <c r="H66" s="2"/>
      <c r="I66" s="22"/>
    </row>
    <row r="67" spans="1:9">
      <c r="A67" s="86"/>
      <c r="B67" s="2">
        <v>0.5</v>
      </c>
      <c r="C67" s="22" t="str">
        <f>MROUND(B67*$C$2,5)&amp;"x5x10"</f>
        <v>190x5x10</v>
      </c>
      <c r="D67" s="2">
        <v>0.45</v>
      </c>
      <c r="E67" s="22" t="str">
        <f>MROUND(D67*$C$2,5)&amp;"x5x10"</f>
        <v>170x5x10</v>
      </c>
      <c r="F67" s="2">
        <v>0.95</v>
      </c>
      <c r="G67" s="22" t="str">
        <f>MROUND(F67*$C$2,5)&amp;"x3-5"</f>
        <v>355x3-5</v>
      </c>
      <c r="H67" s="2"/>
      <c r="I67" s="22"/>
    </row>
    <row r="68" spans="1:9">
      <c r="A68" s="87"/>
      <c r="B68" s="24"/>
      <c r="C68" s="22"/>
      <c r="D68" s="24"/>
      <c r="E68" s="22"/>
      <c r="F68" s="2">
        <v>0.4</v>
      </c>
      <c r="G68" s="22" t="str">
        <f>MROUND(F68*$C$2,5)&amp;"x5x10"</f>
        <v>150x5x10</v>
      </c>
      <c r="H68" s="2"/>
      <c r="I68" s="22"/>
    </row>
    <row r="69" spans="1:9">
      <c r="A69" s="48" t="s">
        <v>48</v>
      </c>
      <c r="B69" s="31">
        <v>1</v>
      </c>
      <c r="C69" s="32" t="str">
        <f>MROUND($F$2,5)&amp;"x6x3"</f>
        <v>300x6x3</v>
      </c>
      <c r="D69" s="31">
        <v>1</v>
      </c>
      <c r="E69" s="32" t="str">
        <f>MROUND($F$2,5)&amp;"x6x3"</f>
        <v>300x6x3</v>
      </c>
      <c r="F69" s="31">
        <v>1</v>
      </c>
      <c r="G69" s="32" t="str">
        <f>MROUND($F$2,5)&amp;"x6x3"</f>
        <v>300x6x3</v>
      </c>
      <c r="H69" s="31">
        <v>0.9</v>
      </c>
      <c r="I69" s="32" t="str">
        <f>MROUND(H69*$F$2,5)&amp;"x4x3"</f>
        <v>270x4x3</v>
      </c>
    </row>
    <row r="70" spans="1:9">
      <c r="A70" s="49" t="s">
        <v>45</v>
      </c>
      <c r="B70" s="29"/>
      <c r="C70" s="30" t="s">
        <v>24</v>
      </c>
      <c r="D70" s="29"/>
      <c r="E70" s="30" t="s">
        <v>24</v>
      </c>
      <c r="F70" s="29"/>
      <c r="G70" s="30" t="s">
        <v>24</v>
      </c>
      <c r="H70" s="29"/>
      <c r="I70" s="30" t="s">
        <v>11</v>
      </c>
    </row>
    <row r="71" spans="1:9">
      <c r="A71" s="50" t="s">
        <v>46</v>
      </c>
      <c r="B71" s="29"/>
      <c r="C71" s="30" t="s">
        <v>47</v>
      </c>
      <c r="D71" s="29"/>
      <c r="E71" s="30" t="s">
        <v>47</v>
      </c>
      <c r="F71" s="29"/>
      <c r="G71" s="30" t="s">
        <v>47</v>
      </c>
      <c r="H71" s="29"/>
      <c r="I71" s="30" t="s">
        <v>47</v>
      </c>
    </row>
    <row r="72" spans="1:9" ht="15.75">
      <c r="A72" s="93" t="s">
        <v>115</v>
      </c>
      <c r="B72" s="10"/>
      <c r="C72" s="51" t="s">
        <v>116</v>
      </c>
      <c r="D72" s="10"/>
      <c r="E72" s="51" t="s">
        <v>116</v>
      </c>
      <c r="F72" s="10"/>
      <c r="G72" s="51" t="s">
        <v>116</v>
      </c>
      <c r="H72" s="10"/>
      <c r="I72" s="51" t="s">
        <v>120</v>
      </c>
    </row>
    <row r="73" spans="1:9" ht="15.75">
      <c r="A73" s="94"/>
      <c r="B73" s="10"/>
      <c r="C73" s="52" t="s">
        <v>117</v>
      </c>
      <c r="D73" s="10"/>
      <c r="E73" s="52" t="s">
        <v>117</v>
      </c>
      <c r="F73" s="10"/>
      <c r="G73" s="52" t="s">
        <v>117</v>
      </c>
      <c r="H73" s="10"/>
      <c r="I73" s="52"/>
    </row>
    <row r="74" spans="1:9">
      <c r="A74" s="44" t="s">
        <v>8</v>
      </c>
      <c r="B74" s="19"/>
      <c r="C74" s="20">
        <v>60</v>
      </c>
      <c r="D74" s="19"/>
      <c r="E74" s="20">
        <v>50</v>
      </c>
      <c r="F74" s="19"/>
      <c r="G74" s="20">
        <v>40</v>
      </c>
      <c r="H74" s="19"/>
      <c r="I74" s="20">
        <v>30</v>
      </c>
    </row>
    <row r="76" spans="1:9" ht="15.75">
      <c r="A76" s="53" t="s">
        <v>118</v>
      </c>
    </row>
    <row r="77" spans="1:9" ht="15.75">
      <c r="A77" s="53" t="s">
        <v>119</v>
      </c>
    </row>
  </sheetData>
  <mergeCells count="29">
    <mergeCell ref="A60:A61"/>
    <mergeCell ref="A62:A68"/>
    <mergeCell ref="A72:A73"/>
    <mergeCell ref="A44:A45"/>
    <mergeCell ref="A46:A52"/>
    <mergeCell ref="B57:C57"/>
    <mergeCell ref="D57:E57"/>
    <mergeCell ref="F57:G57"/>
    <mergeCell ref="H57:I57"/>
    <mergeCell ref="A27:A33"/>
    <mergeCell ref="A35:A37"/>
    <mergeCell ref="B41:C41"/>
    <mergeCell ref="D41:E41"/>
    <mergeCell ref="F41:G41"/>
    <mergeCell ref="H41:I41"/>
    <mergeCell ref="A22:A26"/>
    <mergeCell ref="B3:C3"/>
    <mergeCell ref="D3:E3"/>
    <mergeCell ref="F3:G3"/>
    <mergeCell ref="H3:I3"/>
    <mergeCell ref="B7:C7"/>
    <mergeCell ref="D7:E7"/>
    <mergeCell ref="F7:G7"/>
    <mergeCell ref="H7:I7"/>
    <mergeCell ref="A8:A14"/>
    <mergeCell ref="B19:C19"/>
    <mergeCell ref="D19:E19"/>
    <mergeCell ref="F19:G19"/>
    <mergeCell ref="H19:I19"/>
  </mergeCells>
  <pageMargins left="0.7" right="0.7" top="0.75" bottom="0.75" header="0.3" footer="0.3"/>
  <pageSetup orientation="landscape" verticalDpi="0" r:id="rId1"/>
  <rowBreaks count="3" manualBreakCount="3">
    <brk id="18" max="16383" man="1"/>
    <brk id="40" max="16383" man="1"/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selection activeCell="A42" sqref="A42"/>
    </sheetView>
  </sheetViews>
  <sheetFormatPr defaultRowHeight="15"/>
  <sheetData>
    <row r="1" spans="1:9" ht="21">
      <c r="A1" s="98" t="s">
        <v>56</v>
      </c>
      <c r="B1" s="98"/>
      <c r="C1" s="98"/>
      <c r="D1" s="98"/>
      <c r="E1" s="98"/>
      <c r="F1" s="98"/>
      <c r="G1" s="98"/>
      <c r="H1" s="98"/>
      <c r="I1" s="98"/>
    </row>
    <row r="2" spans="1:9">
      <c r="A2" s="99" t="s">
        <v>126</v>
      </c>
      <c r="B2" s="99"/>
      <c r="C2" s="99"/>
      <c r="D2" s="99"/>
      <c r="E2" s="99"/>
      <c r="F2" s="99"/>
      <c r="G2" s="99"/>
      <c r="H2" s="99"/>
      <c r="I2" s="99"/>
    </row>
    <row r="3" spans="1:9">
      <c r="A3" s="54" t="s">
        <v>127</v>
      </c>
      <c r="C3" s="54" t="s">
        <v>128</v>
      </c>
      <c r="D3" s="54"/>
      <c r="E3" s="54" t="s">
        <v>129</v>
      </c>
      <c r="F3" s="54"/>
      <c r="G3" s="54" t="s">
        <v>130</v>
      </c>
      <c r="H3" s="54"/>
      <c r="I3" s="54"/>
    </row>
    <row r="4" spans="1:9">
      <c r="A4" s="54" t="s">
        <v>131</v>
      </c>
      <c r="C4" s="54" t="s">
        <v>132</v>
      </c>
      <c r="D4" s="54"/>
      <c r="E4" s="54" t="s">
        <v>133</v>
      </c>
      <c r="F4" s="54"/>
      <c r="G4" s="54" t="s">
        <v>134</v>
      </c>
      <c r="H4" s="54"/>
      <c r="I4" s="54"/>
    </row>
    <row r="5" spans="1:9">
      <c r="A5" s="54" t="s">
        <v>135</v>
      </c>
      <c r="C5" s="54" t="s">
        <v>136</v>
      </c>
      <c r="D5" s="54"/>
      <c r="E5" s="54"/>
      <c r="F5" s="54" t="s">
        <v>137</v>
      </c>
      <c r="G5" s="54"/>
      <c r="H5" s="54"/>
      <c r="I5" s="54"/>
    </row>
    <row r="6" spans="1:9">
      <c r="A6" s="54" t="s">
        <v>138</v>
      </c>
      <c r="C6" s="54" t="s">
        <v>139</v>
      </c>
      <c r="D6" s="54"/>
      <c r="E6" s="54"/>
      <c r="F6" s="54"/>
      <c r="G6" s="54"/>
      <c r="H6" s="54"/>
      <c r="I6" s="54"/>
    </row>
    <row r="7" spans="1:9">
      <c r="C7" s="54"/>
      <c r="D7" s="54"/>
      <c r="E7" s="54"/>
      <c r="F7" s="54"/>
      <c r="G7" s="54"/>
      <c r="H7" s="54"/>
      <c r="I7" s="54"/>
    </row>
    <row r="8" spans="1:9">
      <c r="A8" s="99" t="s">
        <v>140</v>
      </c>
      <c r="B8" s="99"/>
      <c r="C8" s="99"/>
      <c r="D8" s="99"/>
      <c r="E8" s="99"/>
      <c r="F8" s="99"/>
      <c r="G8" s="99"/>
      <c r="H8" s="99"/>
      <c r="I8" s="99"/>
    </row>
    <row r="9" spans="1:9">
      <c r="A9" s="54" t="s">
        <v>141</v>
      </c>
      <c r="C9" s="54" t="s">
        <v>142</v>
      </c>
      <c r="D9" s="54"/>
      <c r="E9" s="54" t="s">
        <v>143</v>
      </c>
      <c r="F9" s="54"/>
      <c r="G9" s="54" t="s">
        <v>144</v>
      </c>
      <c r="H9" s="54"/>
      <c r="I9" s="54"/>
    </row>
    <row r="10" spans="1:9">
      <c r="A10" s="54" t="s">
        <v>145</v>
      </c>
      <c r="C10" s="54" t="s">
        <v>146</v>
      </c>
      <c r="D10" s="54"/>
      <c r="E10" s="54" t="s">
        <v>147</v>
      </c>
      <c r="F10" s="54"/>
      <c r="G10" s="54"/>
      <c r="H10" s="54"/>
      <c r="I10" s="54"/>
    </row>
    <row r="11" spans="1:9">
      <c r="C11" s="54"/>
      <c r="D11" s="54"/>
      <c r="E11" s="54"/>
      <c r="F11" s="54"/>
      <c r="G11" s="54"/>
      <c r="H11" s="54"/>
      <c r="I11" s="54"/>
    </row>
    <row r="12" spans="1:9" ht="18">
      <c r="A12" s="55" t="s">
        <v>148</v>
      </c>
      <c r="C12" s="54" t="s">
        <v>149</v>
      </c>
      <c r="D12" s="54" t="s">
        <v>150</v>
      </c>
      <c r="E12" s="54"/>
      <c r="F12" s="54"/>
      <c r="G12" s="54"/>
      <c r="H12" s="54"/>
      <c r="I12" s="54"/>
    </row>
    <row r="13" spans="1:9">
      <c r="A13" s="56" t="s">
        <v>151</v>
      </c>
      <c r="B13" s="56"/>
      <c r="C13" s="54" t="s">
        <v>152</v>
      </c>
      <c r="D13" s="54"/>
      <c r="E13" s="54" t="s">
        <v>225</v>
      </c>
      <c r="F13" s="54"/>
      <c r="G13" s="54"/>
      <c r="H13" s="54" t="s">
        <v>226</v>
      </c>
      <c r="I13" s="54"/>
    </row>
    <row r="14" spans="1:9">
      <c r="A14" s="56" t="s">
        <v>227</v>
      </c>
      <c r="C14" s="54" t="s">
        <v>228</v>
      </c>
      <c r="D14" s="54"/>
      <c r="E14" s="54"/>
      <c r="F14" s="54" t="s">
        <v>226</v>
      </c>
      <c r="G14" s="54"/>
      <c r="H14" s="54"/>
      <c r="I14" s="54"/>
    </row>
    <row r="15" spans="1:9">
      <c r="A15" s="58" t="s">
        <v>157</v>
      </c>
      <c r="B15" s="54"/>
      <c r="C15" s="54" t="s">
        <v>229</v>
      </c>
      <c r="F15" t="s">
        <v>158</v>
      </c>
    </row>
    <row r="16" spans="1:9">
      <c r="C16" s="54" t="s">
        <v>235</v>
      </c>
      <c r="D16" s="54"/>
      <c r="E16" s="54"/>
      <c r="H16" s="54"/>
      <c r="I16" s="54"/>
    </row>
    <row r="17" spans="1:9">
      <c r="A17" s="61" t="s">
        <v>179</v>
      </c>
      <c r="B17" s="54"/>
      <c r="C17" s="54" t="s">
        <v>222</v>
      </c>
      <c r="D17" s="54"/>
      <c r="E17" s="54"/>
      <c r="F17" s="54"/>
      <c r="G17" s="54"/>
      <c r="H17" s="54"/>
      <c r="I17" s="54"/>
    </row>
    <row r="18" spans="1:9">
      <c r="D18" s="54"/>
      <c r="E18" s="54"/>
      <c r="F18" s="54"/>
      <c r="G18" s="54"/>
      <c r="H18" s="54"/>
      <c r="I18" s="54"/>
    </row>
    <row r="19" spans="1:9" ht="18">
      <c r="A19" s="55" t="s">
        <v>163</v>
      </c>
      <c r="B19" s="54"/>
      <c r="C19" s="54" t="s">
        <v>164</v>
      </c>
      <c r="D19" s="54"/>
      <c r="E19" s="54" t="s">
        <v>165</v>
      </c>
      <c r="F19" s="54"/>
      <c r="G19" s="54"/>
      <c r="H19" s="54"/>
      <c r="I19" s="54"/>
    </row>
    <row r="20" spans="1:9">
      <c r="A20" s="56" t="s">
        <v>159</v>
      </c>
      <c r="B20" s="54"/>
      <c r="C20" s="54" t="s">
        <v>166</v>
      </c>
      <c r="D20" s="54"/>
      <c r="E20" s="54"/>
      <c r="F20" s="54" t="s">
        <v>167</v>
      </c>
      <c r="G20" s="54"/>
      <c r="H20" s="54"/>
      <c r="I20" s="54"/>
    </row>
    <row r="21" spans="1:9">
      <c r="A21" s="56" t="s">
        <v>208</v>
      </c>
      <c r="B21" s="54"/>
      <c r="C21" s="54" t="s">
        <v>169</v>
      </c>
      <c r="D21" s="54"/>
      <c r="E21" s="54"/>
      <c r="F21" s="54" t="s">
        <v>170</v>
      </c>
      <c r="G21" s="54"/>
      <c r="H21" s="54"/>
      <c r="I21" s="54"/>
    </row>
    <row r="22" spans="1:9">
      <c r="A22" s="56" t="s">
        <v>171</v>
      </c>
      <c r="B22" s="54"/>
      <c r="C22" s="54" t="s">
        <v>172</v>
      </c>
      <c r="D22" s="54"/>
      <c r="E22" s="54"/>
      <c r="F22" s="54" t="s">
        <v>173</v>
      </c>
      <c r="G22" s="54"/>
      <c r="H22" s="54"/>
      <c r="I22" s="54"/>
    </row>
    <row r="23" spans="1:9">
      <c r="C23" s="54" t="s">
        <v>174</v>
      </c>
      <c r="F23" s="59"/>
    </row>
    <row r="24" spans="1:9">
      <c r="A24" s="56" t="s">
        <v>175</v>
      </c>
      <c r="C24" s="54" t="s">
        <v>176</v>
      </c>
      <c r="E24" t="s">
        <v>177</v>
      </c>
      <c r="G24" t="s">
        <v>178</v>
      </c>
    </row>
    <row r="25" spans="1:9" ht="18.75">
      <c r="A25" s="56" t="s">
        <v>219</v>
      </c>
      <c r="B25" s="60"/>
      <c r="C25" s="56" t="s">
        <v>171</v>
      </c>
      <c r="D25" s="60"/>
      <c r="E25" t="s">
        <v>209</v>
      </c>
      <c r="F25" s="60"/>
      <c r="G25" s="60"/>
      <c r="H25" s="60"/>
    </row>
    <row r="26" spans="1:9" ht="18.75">
      <c r="A26" s="61" t="s">
        <v>179</v>
      </c>
      <c r="B26" s="60"/>
      <c r="C26" s="54" t="s">
        <v>180</v>
      </c>
      <c r="E26" s="56"/>
      <c r="F26" s="60"/>
      <c r="G26" s="60"/>
      <c r="H26" s="60"/>
    </row>
    <row r="27" spans="1:9">
      <c r="C27" s="56" t="s">
        <v>171</v>
      </c>
    </row>
    <row r="28" spans="1:9" ht="15.75">
      <c r="A28" s="56" t="s">
        <v>193</v>
      </c>
      <c r="B28" s="64"/>
      <c r="C28" t="s">
        <v>223</v>
      </c>
      <c r="D28" s="65"/>
    </row>
    <row r="29" spans="1:9" ht="15.75">
      <c r="A29" s="56"/>
      <c r="B29" s="64"/>
      <c r="D29" s="65"/>
    </row>
    <row r="30" spans="1:9" ht="18.75">
      <c r="A30" s="55" t="s">
        <v>181</v>
      </c>
      <c r="B30" s="62"/>
      <c r="C30" s="62" t="s">
        <v>182</v>
      </c>
      <c r="D30" s="62"/>
      <c r="E30" s="62" t="s">
        <v>183</v>
      </c>
      <c r="F30" s="62"/>
      <c r="G30" s="62"/>
      <c r="H30" s="62"/>
      <c r="I30" s="60"/>
    </row>
    <row r="31" spans="1:9">
      <c r="A31" s="56" t="s">
        <v>151</v>
      </c>
      <c r="B31" s="56"/>
      <c r="C31" s="54" t="s">
        <v>152</v>
      </c>
      <c r="D31" s="54"/>
      <c r="E31" s="10"/>
      <c r="F31" s="10"/>
      <c r="G31" s="10"/>
      <c r="H31" s="10"/>
      <c r="I31" s="10"/>
    </row>
    <row r="32" spans="1:9">
      <c r="A32" s="63" t="s">
        <v>184</v>
      </c>
      <c r="B32" s="10"/>
      <c r="C32" s="10"/>
      <c r="D32" t="s">
        <v>210</v>
      </c>
      <c r="E32" s="10"/>
      <c r="F32" s="10"/>
      <c r="G32" s="10"/>
      <c r="H32" s="10"/>
      <c r="I32" s="10"/>
    </row>
    <row r="33" spans="1:9">
      <c r="A33" s="63" t="s">
        <v>186</v>
      </c>
      <c r="B33" s="10"/>
      <c r="C33" s="10"/>
      <c r="D33" t="s">
        <v>210</v>
      </c>
      <c r="E33" s="10"/>
      <c r="F33" s="10"/>
      <c r="G33" s="10"/>
      <c r="H33" s="10"/>
      <c r="I33" s="10"/>
    </row>
    <row r="34" spans="1:9">
      <c r="A34" s="56" t="s">
        <v>187</v>
      </c>
      <c r="B34" s="10"/>
      <c r="C34" s="10"/>
      <c r="D34" t="s">
        <v>210</v>
      </c>
      <c r="E34" s="10"/>
      <c r="F34" s="10"/>
      <c r="G34" s="10"/>
      <c r="H34" s="10"/>
      <c r="I34" s="10"/>
    </row>
    <row r="35" spans="1:9" ht="18.75">
      <c r="A35" s="56" t="s">
        <v>188</v>
      </c>
      <c r="B35" s="10"/>
      <c r="C35" s="10"/>
      <c r="D35" t="s">
        <v>210</v>
      </c>
      <c r="E35" s="60"/>
    </row>
    <row r="36" spans="1:9">
      <c r="A36" s="56" t="s">
        <v>189</v>
      </c>
      <c r="C36" t="s">
        <v>190</v>
      </c>
      <c r="D36" s="10"/>
    </row>
    <row r="37" spans="1:9" ht="15.75">
      <c r="A37" s="65"/>
      <c r="C37" s="64"/>
      <c r="D37" t="s">
        <v>191</v>
      </c>
      <c r="E37" s="64"/>
      <c r="F37" s="64"/>
      <c r="G37" s="64"/>
      <c r="H37" s="64"/>
    </row>
    <row r="38" spans="1:9" ht="15.75">
      <c r="B38" s="64"/>
      <c r="C38" s="64"/>
      <c r="D38" t="s">
        <v>201</v>
      </c>
      <c r="E38" s="65"/>
      <c r="F38" s="64"/>
      <c r="G38" s="64"/>
      <c r="H38" s="64"/>
    </row>
    <row r="39" spans="1:9" ht="15.75">
      <c r="B39" s="64"/>
      <c r="C39" s="10" t="s">
        <v>204</v>
      </c>
      <c r="D39" t="s">
        <v>216</v>
      </c>
      <c r="E39" s="65"/>
      <c r="F39" s="64"/>
      <c r="G39" s="64"/>
      <c r="H39" s="64"/>
    </row>
    <row r="40" spans="1:9" ht="15.75">
      <c r="C40" t="s">
        <v>230</v>
      </c>
      <c r="D40" t="s">
        <v>236</v>
      </c>
      <c r="E40" s="65"/>
      <c r="F40" s="64"/>
      <c r="G40" s="64"/>
      <c r="H40" s="64"/>
    </row>
    <row r="41" spans="1:9" ht="15.75">
      <c r="A41" s="56" t="s">
        <v>193</v>
      </c>
      <c r="B41" s="64"/>
      <c r="C41" t="s">
        <v>232</v>
      </c>
      <c r="D41" s="65"/>
      <c r="E41" s="65"/>
      <c r="F41" s="64"/>
      <c r="G41" s="64"/>
      <c r="H41" s="64"/>
    </row>
    <row r="42" spans="1:9" ht="18">
      <c r="A42" s="55" t="s">
        <v>195</v>
      </c>
      <c r="B42" s="64"/>
      <c r="C42" s="64"/>
      <c r="D42" s="65"/>
      <c r="E42" s="65"/>
      <c r="F42" s="64"/>
      <c r="G42" s="64"/>
      <c r="H42" s="64"/>
    </row>
    <row r="43" spans="1:9" ht="15.75">
      <c r="A43" s="56" t="s">
        <v>196</v>
      </c>
      <c r="B43" s="64"/>
      <c r="C43" s="10" t="s">
        <v>197</v>
      </c>
      <c r="D43" s="66"/>
      <c r="E43" s="54" t="s">
        <v>198</v>
      </c>
      <c r="F43" s="11" t="s">
        <v>199</v>
      </c>
      <c r="G43" s="67"/>
      <c r="H43" t="s">
        <v>200</v>
      </c>
      <c r="I43" s="67"/>
    </row>
    <row r="44" spans="1:9" ht="21">
      <c r="A44" s="56" t="s">
        <v>233</v>
      </c>
      <c r="B44" s="54"/>
      <c r="C44" s="70"/>
      <c r="D44" s="70"/>
      <c r="E44" s="79"/>
      <c r="F44" s="79"/>
      <c r="G44" s="79"/>
      <c r="H44" s="79"/>
      <c r="I44" s="79"/>
    </row>
    <row r="45" spans="1:9" ht="21">
      <c r="A45" s="98" t="s">
        <v>57</v>
      </c>
      <c r="B45" s="98"/>
      <c r="C45" s="98"/>
      <c r="D45" s="98"/>
      <c r="E45" s="98"/>
      <c r="F45" s="98"/>
      <c r="G45" s="98"/>
      <c r="H45" s="98"/>
      <c r="I45" s="98"/>
    </row>
    <row r="46" spans="1:9">
      <c r="A46" s="99" t="s">
        <v>126</v>
      </c>
      <c r="B46" s="99"/>
      <c r="C46" s="99"/>
      <c r="D46" s="99"/>
      <c r="E46" s="99"/>
      <c r="F46" s="99"/>
      <c r="G46" s="99"/>
      <c r="H46" s="99"/>
      <c r="I46" s="99"/>
    </row>
    <row r="47" spans="1:9">
      <c r="A47" s="54" t="s">
        <v>127</v>
      </c>
      <c r="C47" s="54" t="s">
        <v>128</v>
      </c>
      <c r="D47" s="54"/>
      <c r="E47" s="54" t="s">
        <v>129</v>
      </c>
      <c r="F47" s="54"/>
      <c r="G47" s="54" t="s">
        <v>130</v>
      </c>
      <c r="H47" s="54"/>
      <c r="I47" s="54"/>
    </row>
    <row r="48" spans="1:9">
      <c r="A48" s="54" t="s">
        <v>131</v>
      </c>
      <c r="C48" s="54" t="s">
        <v>132</v>
      </c>
      <c r="D48" s="54"/>
      <c r="E48" s="54" t="s">
        <v>133</v>
      </c>
      <c r="F48" s="54"/>
      <c r="G48" s="54" t="s">
        <v>134</v>
      </c>
      <c r="H48" s="54"/>
      <c r="I48" s="54"/>
    </row>
    <row r="49" spans="1:9">
      <c r="A49" s="54" t="s">
        <v>135</v>
      </c>
      <c r="C49" s="54" t="s">
        <v>136</v>
      </c>
      <c r="D49" s="54"/>
      <c r="E49" s="54"/>
      <c r="F49" s="54" t="s">
        <v>137</v>
      </c>
      <c r="G49" s="54"/>
      <c r="H49" s="54"/>
      <c r="I49" s="54"/>
    </row>
    <row r="50" spans="1:9">
      <c r="A50" s="54" t="s">
        <v>138</v>
      </c>
      <c r="C50" s="54" t="s">
        <v>139</v>
      </c>
      <c r="D50" s="54"/>
      <c r="E50" s="54"/>
      <c r="F50" s="54"/>
      <c r="G50" s="54"/>
      <c r="H50" s="54"/>
      <c r="I50" s="54"/>
    </row>
    <row r="51" spans="1:9">
      <c r="C51" s="54"/>
      <c r="D51" s="54"/>
      <c r="E51" s="54"/>
      <c r="F51" s="54"/>
      <c r="G51" s="54"/>
      <c r="H51" s="54"/>
      <c r="I51" s="54"/>
    </row>
    <row r="52" spans="1:9">
      <c r="A52" s="99" t="s">
        <v>140</v>
      </c>
      <c r="B52" s="99"/>
      <c r="C52" s="99"/>
      <c r="D52" s="99"/>
      <c r="E52" s="99"/>
      <c r="F52" s="99"/>
      <c r="G52" s="99"/>
      <c r="H52" s="99"/>
      <c r="I52" s="99"/>
    </row>
    <row r="53" spans="1:9">
      <c r="A53" s="54" t="s">
        <v>141</v>
      </c>
      <c r="C53" s="54" t="s">
        <v>142</v>
      </c>
      <c r="D53" s="54"/>
      <c r="E53" s="54" t="s">
        <v>143</v>
      </c>
      <c r="F53" s="54"/>
      <c r="G53" s="54" t="s">
        <v>144</v>
      </c>
      <c r="H53" s="54"/>
      <c r="I53" s="54"/>
    </row>
    <row r="54" spans="1:9">
      <c r="A54" s="54" t="s">
        <v>145</v>
      </c>
      <c r="C54" s="54" t="s">
        <v>146</v>
      </c>
      <c r="D54" s="54"/>
      <c r="E54" s="54" t="s">
        <v>147</v>
      </c>
      <c r="F54" s="54"/>
      <c r="G54" s="54"/>
      <c r="H54" s="54"/>
      <c r="I54" s="54"/>
    </row>
    <row r="55" spans="1:9">
      <c r="C55" s="54"/>
      <c r="D55" s="54"/>
      <c r="E55" s="54"/>
      <c r="F55" s="54"/>
      <c r="G55" s="54"/>
      <c r="H55" s="54"/>
      <c r="I55" s="54"/>
    </row>
    <row r="56" spans="1:9" ht="18">
      <c r="A56" s="55" t="s">
        <v>148</v>
      </c>
      <c r="C56" s="54" t="s">
        <v>149</v>
      </c>
      <c r="D56" s="54" t="s">
        <v>150</v>
      </c>
      <c r="E56" s="54"/>
      <c r="F56" s="54"/>
      <c r="G56" s="54"/>
      <c r="H56" s="54"/>
      <c r="I56" s="54"/>
    </row>
    <row r="57" spans="1:9">
      <c r="A57" s="56" t="s">
        <v>151</v>
      </c>
      <c r="B57" s="56"/>
      <c r="C57" s="54" t="s">
        <v>152</v>
      </c>
      <c r="D57" s="54"/>
      <c r="E57" s="54" t="s">
        <v>225</v>
      </c>
      <c r="F57" s="54"/>
      <c r="G57" s="54"/>
      <c r="H57" s="54" t="s">
        <v>226</v>
      </c>
      <c r="I57" s="54"/>
    </row>
    <row r="58" spans="1:9">
      <c r="A58" s="56" t="s">
        <v>227</v>
      </c>
      <c r="C58" s="54" t="s">
        <v>228</v>
      </c>
      <c r="D58" s="54"/>
      <c r="E58" s="54"/>
      <c r="F58" s="54" t="s">
        <v>226</v>
      </c>
      <c r="G58" s="54"/>
      <c r="H58" s="54"/>
      <c r="I58" s="54"/>
    </row>
    <row r="59" spans="1:9">
      <c r="A59" s="58" t="s">
        <v>157</v>
      </c>
      <c r="B59" s="54"/>
      <c r="C59" s="54" t="s">
        <v>229</v>
      </c>
      <c r="F59" t="s">
        <v>158</v>
      </c>
    </row>
    <row r="60" spans="1:9">
      <c r="C60" s="54" t="s">
        <v>235</v>
      </c>
      <c r="D60" s="54"/>
      <c r="E60" s="54"/>
      <c r="H60" s="54"/>
      <c r="I60" s="54"/>
    </row>
    <row r="61" spans="1:9">
      <c r="A61" s="61" t="s">
        <v>179</v>
      </c>
      <c r="B61" s="54"/>
      <c r="C61" s="54" t="s">
        <v>222</v>
      </c>
      <c r="D61" s="54"/>
      <c r="E61" s="54"/>
      <c r="F61" s="54"/>
      <c r="G61" s="54"/>
      <c r="H61" s="54"/>
      <c r="I61" s="54"/>
    </row>
    <row r="62" spans="1:9">
      <c r="D62" s="54"/>
      <c r="E62" s="54"/>
      <c r="F62" s="54"/>
      <c r="G62" s="54"/>
      <c r="H62" s="54"/>
      <c r="I62" s="54"/>
    </row>
    <row r="63" spans="1:9" ht="18">
      <c r="A63" s="55" t="s">
        <v>163</v>
      </c>
      <c r="B63" s="54"/>
      <c r="C63" s="54" t="s">
        <v>164</v>
      </c>
      <c r="D63" s="54"/>
      <c r="E63" s="54" t="s">
        <v>165</v>
      </c>
      <c r="F63" s="54"/>
      <c r="G63" s="54"/>
      <c r="H63" s="54"/>
      <c r="I63" s="54"/>
    </row>
    <row r="64" spans="1:9">
      <c r="A64" s="56" t="s">
        <v>159</v>
      </c>
      <c r="B64" s="54"/>
      <c r="C64" s="54" t="s">
        <v>166</v>
      </c>
      <c r="D64" s="54"/>
      <c r="E64" s="54"/>
      <c r="F64" s="54" t="s">
        <v>167</v>
      </c>
      <c r="G64" s="54"/>
      <c r="H64" s="54"/>
      <c r="I64" s="54"/>
    </row>
    <row r="65" spans="1:9">
      <c r="A65" s="56" t="s">
        <v>208</v>
      </c>
      <c r="B65" s="54"/>
      <c r="C65" s="54" t="s">
        <v>169</v>
      </c>
      <c r="D65" s="54"/>
      <c r="E65" s="54"/>
      <c r="F65" s="54" t="s">
        <v>170</v>
      </c>
      <c r="G65" s="54"/>
      <c r="H65" s="54"/>
      <c r="I65" s="54"/>
    </row>
    <row r="66" spans="1:9">
      <c r="A66" s="56" t="s">
        <v>171</v>
      </c>
      <c r="B66" s="54"/>
      <c r="C66" s="54" t="s">
        <v>172</v>
      </c>
      <c r="D66" s="54"/>
      <c r="E66" s="54"/>
      <c r="F66" s="54" t="s">
        <v>173</v>
      </c>
      <c r="G66" s="54"/>
      <c r="H66" s="54"/>
      <c r="I66" s="54"/>
    </row>
    <row r="67" spans="1:9">
      <c r="C67" s="54" t="s">
        <v>174</v>
      </c>
      <c r="F67" s="59"/>
    </row>
    <row r="68" spans="1:9">
      <c r="A68" s="56" t="s">
        <v>175</v>
      </c>
      <c r="C68" s="54" t="s">
        <v>176</v>
      </c>
      <c r="E68" t="s">
        <v>177</v>
      </c>
      <c r="G68" t="s">
        <v>178</v>
      </c>
    </row>
    <row r="69" spans="1:9" ht="18.75">
      <c r="A69" s="56" t="s">
        <v>219</v>
      </c>
      <c r="B69" s="60"/>
      <c r="C69" s="56" t="s">
        <v>171</v>
      </c>
      <c r="D69" s="60"/>
      <c r="E69" t="s">
        <v>209</v>
      </c>
      <c r="F69" s="60"/>
      <c r="G69" s="60"/>
      <c r="H69" s="60"/>
    </row>
    <row r="70" spans="1:9" ht="18.75">
      <c r="A70" s="61" t="s">
        <v>179</v>
      </c>
      <c r="B70" s="60"/>
      <c r="C70" s="54" t="s">
        <v>180</v>
      </c>
      <c r="E70" s="56"/>
      <c r="F70" s="60"/>
      <c r="G70" s="60"/>
      <c r="H70" s="60"/>
    </row>
    <row r="71" spans="1:9">
      <c r="C71" s="56" t="s">
        <v>171</v>
      </c>
    </row>
    <row r="72" spans="1:9" ht="15.75">
      <c r="A72" s="56" t="s">
        <v>193</v>
      </c>
      <c r="B72" s="64"/>
      <c r="C72" t="s">
        <v>223</v>
      </c>
      <c r="D72" s="65"/>
    </row>
    <row r="73" spans="1:9" ht="15.75">
      <c r="A73" s="56"/>
      <c r="B73" s="64"/>
      <c r="D73" s="65"/>
    </row>
    <row r="74" spans="1:9" ht="18.75">
      <c r="A74" s="55" t="s">
        <v>181</v>
      </c>
      <c r="B74" s="62"/>
      <c r="C74" s="62" t="s">
        <v>182</v>
      </c>
      <c r="D74" s="62"/>
      <c r="E74" s="62" t="s">
        <v>183</v>
      </c>
      <c r="F74" s="62"/>
      <c r="G74" s="62"/>
      <c r="H74" s="62"/>
      <c r="I74" s="60"/>
    </row>
    <row r="75" spans="1:9">
      <c r="A75" s="56" t="s">
        <v>151</v>
      </c>
      <c r="B75" s="56"/>
      <c r="C75" s="54" t="s">
        <v>152</v>
      </c>
      <c r="D75" s="54"/>
      <c r="E75" s="10"/>
      <c r="F75" s="10"/>
      <c r="G75" s="10"/>
      <c r="H75" s="10"/>
      <c r="I75" s="10"/>
    </row>
    <row r="76" spans="1:9">
      <c r="A76" s="63" t="s">
        <v>184</v>
      </c>
      <c r="B76" s="10"/>
      <c r="C76" s="10"/>
      <c r="D76" t="s">
        <v>210</v>
      </c>
      <c r="E76" s="10"/>
      <c r="F76" s="10"/>
      <c r="G76" s="10"/>
      <c r="H76" s="10"/>
      <c r="I76" s="10"/>
    </row>
    <row r="77" spans="1:9">
      <c r="A77" s="63" t="s">
        <v>186</v>
      </c>
      <c r="B77" s="10"/>
      <c r="C77" s="10"/>
      <c r="D77" t="s">
        <v>210</v>
      </c>
      <c r="E77" s="10"/>
      <c r="F77" s="10"/>
      <c r="G77" s="10"/>
      <c r="H77" s="10"/>
      <c r="I77" s="10"/>
    </row>
    <row r="78" spans="1:9">
      <c r="A78" s="56" t="s">
        <v>187</v>
      </c>
      <c r="B78" s="10"/>
      <c r="C78" s="10"/>
      <c r="D78" t="s">
        <v>210</v>
      </c>
      <c r="E78" s="10"/>
      <c r="F78" s="10"/>
      <c r="G78" s="10"/>
      <c r="H78" s="10"/>
      <c r="I78" s="10"/>
    </row>
    <row r="79" spans="1:9" ht="18.75">
      <c r="A79" s="56" t="s">
        <v>188</v>
      </c>
      <c r="B79" s="10"/>
      <c r="C79" s="10"/>
      <c r="D79" t="s">
        <v>210</v>
      </c>
      <c r="E79" s="60"/>
    </row>
    <row r="80" spans="1:9">
      <c r="A80" s="56" t="s">
        <v>189</v>
      </c>
      <c r="C80" t="s">
        <v>190</v>
      </c>
      <c r="D80" s="10"/>
    </row>
    <row r="81" spans="1:9" ht="15.75">
      <c r="A81" s="65"/>
      <c r="C81" s="64"/>
      <c r="D81" t="s">
        <v>191</v>
      </c>
      <c r="E81" s="64"/>
      <c r="F81" s="64"/>
      <c r="G81" s="64"/>
      <c r="H81" s="64"/>
    </row>
    <row r="82" spans="1:9" ht="15.75">
      <c r="B82" s="64"/>
      <c r="C82" s="64"/>
      <c r="D82" t="s">
        <v>201</v>
      </c>
      <c r="E82" s="65"/>
      <c r="F82" s="64"/>
      <c r="G82" s="64"/>
      <c r="H82" s="64"/>
    </row>
    <row r="83" spans="1:9" ht="15.75">
      <c r="B83" s="64"/>
      <c r="C83" s="10" t="s">
        <v>204</v>
      </c>
      <c r="D83" t="s">
        <v>216</v>
      </c>
      <c r="E83" s="65"/>
      <c r="F83" s="64"/>
      <c r="G83" s="64"/>
      <c r="H83" s="64"/>
    </row>
    <row r="84" spans="1:9" ht="15.75">
      <c r="C84" t="s">
        <v>230</v>
      </c>
      <c r="D84" t="s">
        <v>236</v>
      </c>
      <c r="E84" s="65"/>
      <c r="F84" s="64"/>
      <c r="G84" s="64"/>
      <c r="H84" s="64"/>
    </row>
    <row r="85" spans="1:9" ht="15.75">
      <c r="A85" s="56" t="s">
        <v>193</v>
      </c>
      <c r="B85" s="64"/>
      <c r="C85" t="s">
        <v>232</v>
      </c>
      <c r="D85" s="65"/>
      <c r="E85" s="65"/>
      <c r="F85" s="64"/>
      <c r="G85" s="64"/>
      <c r="H85" s="64"/>
    </row>
    <row r="86" spans="1:9" ht="18">
      <c r="A86" s="55" t="s">
        <v>195</v>
      </c>
      <c r="B86" s="64"/>
      <c r="C86" s="64"/>
      <c r="D86" s="65"/>
      <c r="E86" s="65"/>
      <c r="F86" s="64"/>
      <c r="G86" s="64"/>
      <c r="H86" s="64"/>
    </row>
    <row r="87" spans="1:9" ht="15.75">
      <c r="A87" s="56" t="s">
        <v>196</v>
      </c>
      <c r="B87" s="64"/>
      <c r="C87" s="10" t="s">
        <v>197</v>
      </c>
      <c r="D87" s="66"/>
      <c r="E87" s="54" t="s">
        <v>198</v>
      </c>
      <c r="F87" s="11" t="s">
        <v>199</v>
      </c>
      <c r="G87" s="67"/>
      <c r="H87" t="s">
        <v>200</v>
      </c>
      <c r="I87" s="67"/>
    </row>
    <row r="88" spans="1:9" ht="21">
      <c r="A88" s="56" t="s">
        <v>233</v>
      </c>
      <c r="B88" s="54"/>
      <c r="C88" s="70"/>
      <c r="D88" s="70"/>
      <c r="E88" s="79"/>
      <c r="F88" s="79"/>
      <c r="G88" s="79"/>
      <c r="H88" s="79"/>
      <c r="I88" s="79"/>
    </row>
  </sheetData>
  <mergeCells count="6">
    <mergeCell ref="A1:I1"/>
    <mergeCell ref="A2:I2"/>
    <mergeCell ref="A8:I8"/>
    <mergeCell ref="A45:I45"/>
    <mergeCell ref="A46:I46"/>
    <mergeCell ref="A52:I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2" sqref="B2"/>
    </sheetView>
  </sheetViews>
  <sheetFormatPr defaultColWidth="9.28515625" defaultRowHeight="15"/>
  <cols>
    <col min="1" max="1" width="12.140625" style="33" bestFit="1" customWidth="1"/>
    <col min="2" max="2" width="18.7109375" style="33" bestFit="1" customWidth="1"/>
    <col min="3" max="3" width="9.28515625" style="33"/>
    <col min="4" max="4" width="13.5703125" style="33" bestFit="1" customWidth="1"/>
    <col min="5" max="5" width="18.7109375" style="33" bestFit="1" customWidth="1"/>
    <col min="6" max="16384" width="9.28515625" style="33"/>
  </cols>
  <sheetData>
    <row r="2" spans="1:5">
      <c r="B2" s="38" t="s">
        <v>82</v>
      </c>
    </row>
    <row r="4" spans="1:5" ht="18.75">
      <c r="A4" s="81" t="s">
        <v>63</v>
      </c>
      <c r="B4" s="81"/>
      <c r="D4" s="81" t="s">
        <v>64</v>
      </c>
      <c r="E4" s="81"/>
    </row>
    <row r="5" spans="1:5">
      <c r="A5" s="37" t="s">
        <v>80</v>
      </c>
      <c r="B5" s="37" t="s">
        <v>81</v>
      </c>
      <c r="C5" s="37"/>
      <c r="D5" s="37" t="s">
        <v>80</v>
      </c>
      <c r="E5" s="37" t="s">
        <v>81</v>
      </c>
    </row>
    <row r="6" spans="1:5">
      <c r="A6" s="33" t="s">
        <v>65</v>
      </c>
      <c r="B6" s="33" t="s">
        <v>69</v>
      </c>
      <c r="D6" s="33" t="s">
        <v>74</v>
      </c>
      <c r="E6" s="33" t="s">
        <v>77</v>
      </c>
    </row>
    <row r="7" spans="1:5">
      <c r="A7" s="33" t="s">
        <v>66</v>
      </c>
      <c r="B7" s="33" t="s">
        <v>70</v>
      </c>
      <c r="D7" s="33" t="s">
        <v>75</v>
      </c>
      <c r="E7" s="33" t="s">
        <v>78</v>
      </c>
    </row>
    <row r="8" spans="1:5">
      <c r="A8" s="33" t="s">
        <v>67</v>
      </c>
      <c r="B8" s="33" t="s">
        <v>71</v>
      </c>
      <c r="D8" s="33" t="s">
        <v>76</v>
      </c>
      <c r="E8" s="33" t="s">
        <v>79</v>
      </c>
    </row>
    <row r="9" spans="1:5">
      <c r="A9" s="33" t="s">
        <v>68</v>
      </c>
      <c r="B9" s="33" t="s">
        <v>72</v>
      </c>
    </row>
    <row r="10" spans="1:5">
      <c r="A10" s="33" t="s">
        <v>73</v>
      </c>
      <c r="B10" s="33" t="s">
        <v>69</v>
      </c>
    </row>
  </sheetData>
  <mergeCells count="2">
    <mergeCell ref="A4:B4"/>
    <mergeCell ref="D4:E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6"/>
  <sheetViews>
    <sheetView workbookViewId="0">
      <selection activeCell="C2" sqref="C2"/>
    </sheetView>
  </sheetViews>
  <sheetFormatPr defaultRowHeight="15"/>
  <cols>
    <col min="2" max="2" width="19.140625" bestFit="1" customWidth="1"/>
  </cols>
  <sheetData>
    <row r="2" spans="1:3">
      <c r="A2" t="s">
        <v>21</v>
      </c>
      <c r="B2" t="s">
        <v>91</v>
      </c>
      <c r="C2" t="s">
        <v>104</v>
      </c>
    </row>
    <row r="3" spans="1:3">
      <c r="A3" t="s">
        <v>22</v>
      </c>
      <c r="B3" t="s">
        <v>90</v>
      </c>
    </row>
    <row r="4" spans="1:3">
      <c r="A4" t="s">
        <v>23</v>
      </c>
      <c r="B4" t="s">
        <v>92</v>
      </c>
    </row>
    <row r="5" spans="1:3">
      <c r="A5" t="s">
        <v>25</v>
      </c>
      <c r="B5" t="s">
        <v>93</v>
      </c>
    </row>
    <row r="6" spans="1:3">
      <c r="A6" t="s">
        <v>50</v>
      </c>
      <c r="B6" t="s">
        <v>94</v>
      </c>
    </row>
    <row r="7" spans="1:3">
      <c r="A7" t="s">
        <v>51</v>
      </c>
      <c r="B7" t="s">
        <v>95</v>
      </c>
    </row>
    <row r="8" spans="1:3">
      <c r="A8" t="s">
        <v>52</v>
      </c>
      <c r="B8" t="s">
        <v>96</v>
      </c>
      <c r="C8" t="s">
        <v>105</v>
      </c>
    </row>
    <row r="9" spans="1:3">
      <c r="A9" t="s">
        <v>53</v>
      </c>
      <c r="B9" t="s">
        <v>97</v>
      </c>
    </row>
    <row r="10" spans="1:3">
      <c r="A10" t="s">
        <v>54</v>
      </c>
      <c r="B10" t="s">
        <v>98</v>
      </c>
    </row>
    <row r="11" spans="1:3">
      <c r="A11" t="s">
        <v>55</v>
      </c>
      <c r="B11" t="s">
        <v>99</v>
      </c>
    </row>
    <row r="12" spans="1:3">
      <c r="A12" t="s">
        <v>56</v>
      </c>
      <c r="B12" t="s">
        <v>100</v>
      </c>
    </row>
    <row r="13" spans="1:3">
      <c r="A13" t="s">
        <v>57</v>
      </c>
      <c r="B13" t="s">
        <v>101</v>
      </c>
    </row>
    <row r="14" spans="1:3">
      <c r="A14" t="s">
        <v>88</v>
      </c>
      <c r="B14" t="s">
        <v>102</v>
      </c>
      <c r="C14" t="s">
        <v>106</v>
      </c>
    </row>
    <row r="15" spans="1:3">
      <c r="A15" t="s">
        <v>89</v>
      </c>
      <c r="B15" t="s">
        <v>103</v>
      </c>
      <c r="C15" t="s">
        <v>105</v>
      </c>
    </row>
    <row r="16" spans="1:3">
      <c r="A16" t="s">
        <v>107</v>
      </c>
      <c r="B16" t="s">
        <v>108</v>
      </c>
      <c r="C1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7"/>
  <sheetViews>
    <sheetView zoomScaleNormal="100" workbookViewId="0">
      <selection activeCell="B2" sqref="B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4.5703125" style="10" bestFit="1" customWidth="1"/>
    <col min="9" max="9" width="18.7109375" style="10" bestFit="1" customWidth="1"/>
    <col min="10" max="10" width="8.140625" style="10"/>
    <col min="11" max="11" width="18.7109375" style="10" bestFit="1" customWidth="1"/>
    <col min="12" max="12" width="13.28515625" style="10" bestFit="1" customWidth="1"/>
    <col min="13" max="13" width="22.85546875" style="10" bestFit="1" customWidth="1"/>
    <col min="14" max="14" width="8.28515625" style="10" bestFit="1" customWidth="1"/>
    <col min="15" max="16384" width="8.140625" style="10"/>
  </cols>
  <sheetData>
    <row r="1" spans="1:9">
      <c r="B1" s="36" t="s">
        <v>0</v>
      </c>
      <c r="C1" s="36" t="s">
        <v>110</v>
      </c>
      <c r="D1" s="11" t="s">
        <v>16</v>
      </c>
      <c r="E1" s="36" t="s">
        <v>4</v>
      </c>
      <c r="F1" s="36" t="s">
        <v>1</v>
      </c>
    </row>
    <row r="2" spans="1:9">
      <c r="B2" s="11">
        <f>MROUND(Maxes!$C$8,5)</f>
        <v>565</v>
      </c>
      <c r="C2" s="11">
        <f>MROUND(Maxes!$C$9,5)</f>
        <v>360</v>
      </c>
      <c r="D2" s="11">
        <f>MROUND(Maxes!$C$10,5)</f>
        <v>595</v>
      </c>
      <c r="E2" s="11">
        <f>MROUND(Maxes!$C$11,5)</f>
        <v>235</v>
      </c>
      <c r="F2" s="11">
        <f>MROUND(Maxes!$C$12,5)</f>
        <v>285</v>
      </c>
    </row>
    <row r="3" spans="1:9">
      <c r="A3" s="4" t="s">
        <v>20</v>
      </c>
      <c r="B3" s="82" t="s">
        <v>21</v>
      </c>
      <c r="C3" s="82"/>
      <c r="D3" s="82" t="s">
        <v>22</v>
      </c>
      <c r="E3" s="82"/>
      <c r="F3" s="82" t="s">
        <v>23</v>
      </c>
      <c r="G3" s="82"/>
      <c r="I3" t="s">
        <v>84</v>
      </c>
    </row>
    <row r="4" spans="1:9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I4" t="s">
        <v>85</v>
      </c>
    </row>
    <row r="5" spans="1:9">
      <c r="A5" s="39" t="s">
        <v>83</v>
      </c>
      <c r="B5" s="12"/>
      <c r="C5" s="13">
        <v>20</v>
      </c>
      <c r="D5" s="12"/>
      <c r="E5" s="13">
        <v>20</v>
      </c>
      <c r="F5" s="12"/>
      <c r="G5" s="13">
        <v>20</v>
      </c>
      <c r="I5" t="s">
        <v>86</v>
      </c>
    </row>
    <row r="6" spans="1:9">
      <c r="A6" s="40" t="s">
        <v>28</v>
      </c>
      <c r="B6" s="5"/>
      <c r="C6" s="14" t="s">
        <v>27</v>
      </c>
      <c r="D6" s="5"/>
      <c r="E6" s="14" t="s">
        <v>27</v>
      </c>
      <c r="F6" s="5"/>
      <c r="G6" s="14" t="s">
        <v>27</v>
      </c>
      <c r="I6" s="10" t="s">
        <v>87</v>
      </c>
    </row>
    <row r="7" spans="1:9">
      <c r="A7" s="41" t="s">
        <v>29</v>
      </c>
      <c r="B7" s="83" t="s">
        <v>15</v>
      </c>
      <c r="C7" s="84"/>
      <c r="D7" s="83" t="s">
        <v>15</v>
      </c>
      <c r="E7" s="84"/>
      <c r="F7" s="83" t="s">
        <v>15</v>
      </c>
      <c r="G7" s="84"/>
    </row>
    <row r="8" spans="1:9">
      <c r="A8" s="95" t="s">
        <v>0</v>
      </c>
      <c r="B8" s="5">
        <v>0.45</v>
      </c>
      <c r="C8" s="14" t="str">
        <f>MROUND(B8*$B$2,5)&amp;"x5"</f>
        <v>255x5</v>
      </c>
      <c r="D8" s="5">
        <v>0.5</v>
      </c>
      <c r="E8" s="14" t="str">
        <f>MROUND(D8*$B$2,5)&amp;"x5"</f>
        <v>285x5</v>
      </c>
      <c r="F8" s="5">
        <v>0.45</v>
      </c>
      <c r="G8" s="14" t="str">
        <f>MROUND(F8*$B$2,5)&amp;"x5"</f>
        <v>255x5</v>
      </c>
    </row>
    <row r="9" spans="1:9">
      <c r="A9" s="96"/>
      <c r="B9" s="6">
        <v>0.55000000000000004</v>
      </c>
      <c r="C9" s="15" t="str">
        <f>MROUND(B9*$B$2,5)&amp;"x5"</f>
        <v>310x5</v>
      </c>
      <c r="D9" s="6">
        <v>0.6</v>
      </c>
      <c r="E9" s="15" t="str">
        <f>MROUND(D9*$B$2,5)&amp;"x4"</f>
        <v>340x4</v>
      </c>
      <c r="F9" s="6">
        <v>0.55000000000000004</v>
      </c>
      <c r="G9" s="15" t="str">
        <f>MROUND(F9*$B$2,5)&amp;"x4"</f>
        <v>310x4</v>
      </c>
    </row>
    <row r="10" spans="1:9">
      <c r="A10" s="96"/>
      <c r="B10" s="6">
        <v>0.65</v>
      </c>
      <c r="C10" s="15" t="str">
        <f t="shared" ref="C10:C11" si="0">MROUND(B10*$B$2,5)&amp;"x5"</f>
        <v>365x5</v>
      </c>
      <c r="D10" s="6">
        <v>0.7</v>
      </c>
      <c r="E10" s="15" t="str">
        <f>MROUND(D10*$B$2,5)&amp;"x3"</f>
        <v>395x3</v>
      </c>
      <c r="F10" s="6">
        <v>0.65</v>
      </c>
      <c r="G10" s="15" t="str">
        <f>MROUND(F10*$B$2,5)&amp;"x4"</f>
        <v>365x4</v>
      </c>
    </row>
    <row r="11" spans="1:9">
      <c r="A11" s="96"/>
      <c r="B11" s="6">
        <v>0.75</v>
      </c>
      <c r="C11" s="15" t="str">
        <f t="shared" si="0"/>
        <v>425x5</v>
      </c>
      <c r="D11" s="6">
        <v>0.8</v>
      </c>
      <c r="E11" s="15" t="str">
        <f>MROUND(D11*$B$2,5)&amp;"x3"</f>
        <v>450x3</v>
      </c>
      <c r="F11" s="6">
        <v>0.75</v>
      </c>
      <c r="G11" s="15" t="str">
        <f>MROUND(F11*$B$2,5)&amp;"x5"</f>
        <v>425x5</v>
      </c>
    </row>
    <row r="12" spans="1:9">
      <c r="A12" s="96"/>
      <c r="B12" s="6">
        <v>0.85</v>
      </c>
      <c r="C12" s="15" t="str">
        <f>MROUND(B12*$B$2,5)&amp;"x7-9"</f>
        <v>480x7-9</v>
      </c>
      <c r="D12" s="6">
        <v>0.9</v>
      </c>
      <c r="E12" s="15" t="str">
        <f>MROUND(D12*$B$2,5)&amp;"x5-7"</f>
        <v>510x5-7</v>
      </c>
      <c r="F12" s="6">
        <v>0.85</v>
      </c>
      <c r="G12" s="15" t="str">
        <f>MROUND(F12*$B$2,5)&amp;"x3"</f>
        <v>480x3</v>
      </c>
    </row>
    <row r="13" spans="1:9">
      <c r="A13" s="96"/>
      <c r="B13" s="6">
        <v>0.5</v>
      </c>
      <c r="C13" s="15" t="str">
        <f>MROUND(B13*$B$2,5)&amp;"x5x10"</f>
        <v>285x5x10</v>
      </c>
      <c r="D13" s="6">
        <v>0.45</v>
      </c>
      <c r="E13" s="15" t="str">
        <f>MROUND(D13*$B$2,5)&amp;"x5x10"</f>
        <v>255x5x10</v>
      </c>
      <c r="F13" s="6">
        <v>0.95</v>
      </c>
      <c r="G13" s="15" t="str">
        <f>MROUND(F13*$B$2,5)&amp;"x3-5"</f>
        <v>535x3-5</v>
      </c>
    </row>
    <row r="14" spans="1:9">
      <c r="A14" s="97"/>
      <c r="B14" s="7"/>
      <c r="C14" s="8"/>
      <c r="D14" s="7"/>
      <c r="E14" s="8"/>
      <c r="F14" s="3">
        <v>0.4</v>
      </c>
      <c r="G14" s="16" t="str">
        <f>MROUND(F14*$B$2,5)&amp;"x5x10"</f>
        <v>225x5x10</v>
      </c>
    </row>
    <row r="15" spans="1:9">
      <c r="A15" s="42" t="s">
        <v>61</v>
      </c>
      <c r="B15" s="17"/>
      <c r="C15" s="18" t="s">
        <v>13</v>
      </c>
      <c r="D15" s="17"/>
      <c r="E15" s="18" t="s">
        <v>13</v>
      </c>
      <c r="F15" s="17"/>
      <c r="G15" s="18" t="s">
        <v>13</v>
      </c>
    </row>
    <row r="16" spans="1:9">
      <c r="A16" s="42" t="s">
        <v>111</v>
      </c>
      <c r="B16" s="17"/>
      <c r="C16" s="18" t="s">
        <v>30</v>
      </c>
      <c r="D16" s="17"/>
      <c r="E16" s="18" t="s">
        <v>30</v>
      </c>
      <c r="F16" s="17"/>
      <c r="G16" s="18" t="s">
        <v>30</v>
      </c>
    </row>
    <row r="17" spans="1:7">
      <c r="A17" s="42" t="s">
        <v>41</v>
      </c>
      <c r="B17" s="17"/>
      <c r="C17" s="28" t="s">
        <v>42</v>
      </c>
      <c r="D17" s="17"/>
      <c r="E17" s="28" t="s">
        <v>32</v>
      </c>
      <c r="F17" s="17"/>
      <c r="G17" s="28" t="s">
        <v>24</v>
      </c>
    </row>
    <row r="18" spans="1:7">
      <c r="A18" s="43" t="s">
        <v>14</v>
      </c>
      <c r="B18" s="9"/>
      <c r="C18" s="18" t="s">
        <v>19</v>
      </c>
      <c r="D18" s="9"/>
      <c r="E18" s="18" t="s">
        <v>19</v>
      </c>
      <c r="F18" s="9"/>
      <c r="G18" s="18" t="s">
        <v>19</v>
      </c>
    </row>
    <row r="19" spans="1:7" s="35" customFormat="1">
      <c r="A19" s="34" t="s">
        <v>58</v>
      </c>
      <c r="B19" s="82" t="s">
        <v>21</v>
      </c>
      <c r="C19" s="82"/>
      <c r="D19" s="82" t="s">
        <v>22</v>
      </c>
      <c r="E19" s="82"/>
      <c r="F19" s="82" t="s">
        <v>23</v>
      </c>
      <c r="G19" s="82"/>
    </row>
    <row r="20" spans="1:7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</row>
    <row r="21" spans="1:7">
      <c r="A21" s="44" t="s">
        <v>34</v>
      </c>
      <c r="B21" s="19"/>
      <c r="C21" s="26" t="s">
        <v>39</v>
      </c>
      <c r="D21" s="12"/>
      <c r="E21" s="27" t="s">
        <v>39</v>
      </c>
      <c r="F21" s="12"/>
      <c r="G21" s="27" t="s">
        <v>39</v>
      </c>
    </row>
    <row r="22" spans="1:7">
      <c r="A22" s="95" t="s">
        <v>1</v>
      </c>
      <c r="B22" s="5">
        <v>0.6</v>
      </c>
      <c r="C22" s="14" t="str">
        <f>MROUND(B22*$F$2,5)&amp;"x4"</f>
        <v>170x4</v>
      </c>
      <c r="D22" s="5">
        <v>0.65</v>
      </c>
      <c r="E22" s="14" t="str">
        <f>MROUND(D22*$F$2,5)&amp;"x4"</f>
        <v>185x4</v>
      </c>
      <c r="F22" s="5">
        <v>0.56999999999999995</v>
      </c>
      <c r="G22" s="14" t="str">
        <f>MROUND(F22*$F$2,5)&amp;"x4"</f>
        <v>160x4</v>
      </c>
    </row>
    <row r="23" spans="1:7">
      <c r="A23" s="96"/>
      <c r="B23" s="6">
        <v>0.7</v>
      </c>
      <c r="C23" s="15" t="str">
        <f>MROUND(B23*$F$2,5)&amp;"x3"</f>
        <v>200x3</v>
      </c>
      <c r="D23" s="6">
        <v>0.75</v>
      </c>
      <c r="E23" s="15" t="str">
        <f>MROUND(D23*$F$2,5)&amp;"x3"</f>
        <v>215x3</v>
      </c>
      <c r="F23" s="6">
        <v>0.67</v>
      </c>
      <c r="G23" s="15" t="str">
        <f>MROUND(F23*$F$2,5)&amp;"x3"</f>
        <v>190x3</v>
      </c>
    </row>
    <row r="24" spans="1:7">
      <c r="A24" s="96"/>
      <c r="B24" s="2">
        <v>0.8</v>
      </c>
      <c r="C24" s="15" t="str">
        <f>MROUND(B24*$F$2,5)&amp;"x2"</f>
        <v>230x2</v>
      </c>
      <c r="D24" s="2">
        <v>0.85</v>
      </c>
      <c r="E24" s="15" t="str">
        <f>MROUND(D24*$F$2,5)&amp;"x2"</f>
        <v>240x2</v>
      </c>
      <c r="F24" s="2">
        <v>0.77</v>
      </c>
      <c r="G24" s="15" t="str">
        <f>MROUND(F24*$F$2,5)&amp;"x2"</f>
        <v>220x2</v>
      </c>
    </row>
    <row r="25" spans="1:7">
      <c r="A25" s="96"/>
      <c r="B25" s="2">
        <v>0.9</v>
      </c>
      <c r="C25" s="15" t="str">
        <f>MROUND(B25*$F$2,5)&amp;"x3x2"</f>
        <v>255x3x2</v>
      </c>
      <c r="D25" s="2">
        <v>0.95</v>
      </c>
      <c r="E25" s="15" t="str">
        <f>MROUND(D25*$F$2,5)&amp;"x5x1"</f>
        <v>270x5x1</v>
      </c>
      <c r="F25" s="2">
        <v>0.87</v>
      </c>
      <c r="G25" s="15" t="str">
        <f>MROUND(F25*$F$2,5)&amp;"x1"</f>
        <v>250x1</v>
      </c>
    </row>
    <row r="26" spans="1:7">
      <c r="A26" s="97"/>
      <c r="B26" s="21"/>
      <c r="C26" s="16"/>
      <c r="D26" s="21"/>
      <c r="E26" s="16"/>
      <c r="F26" s="3">
        <v>0.97</v>
      </c>
      <c r="G26" s="16" t="str">
        <f>MROUND(F26*$F$2,5)&amp;"x4x1"</f>
        <v>275x4x1</v>
      </c>
    </row>
    <row r="27" spans="1:7">
      <c r="A27" s="95" t="s">
        <v>4</v>
      </c>
      <c r="B27" s="1">
        <v>0.45</v>
      </c>
      <c r="C27" s="13" t="str">
        <f>MROUND(B27*$E$2,5)&amp;"x5"</f>
        <v>105x5</v>
      </c>
      <c r="D27" s="1">
        <v>0.5</v>
      </c>
      <c r="E27" s="13" t="str">
        <f>MROUND(D27*$E$2,5)&amp;"x5"</f>
        <v>120x5</v>
      </c>
      <c r="F27" s="1">
        <v>0.45</v>
      </c>
      <c r="G27" s="13" t="str">
        <f>MROUND(F27*$E$2,5)&amp;"x5"</f>
        <v>105x5</v>
      </c>
    </row>
    <row r="28" spans="1:7">
      <c r="A28" s="96"/>
      <c r="B28" s="2">
        <v>0.55000000000000004</v>
      </c>
      <c r="C28" s="22" t="str">
        <f t="shared" ref="C28:C30" si="1">MROUND(B28*$E$2,5)&amp;"x5"</f>
        <v>130x5</v>
      </c>
      <c r="D28" s="2">
        <v>0.6</v>
      </c>
      <c r="E28" s="22" t="str">
        <f>MROUND(D28*$E$2,5)&amp;"x4"</f>
        <v>140x4</v>
      </c>
      <c r="F28" s="2">
        <v>0.55000000000000004</v>
      </c>
      <c r="G28" s="22" t="str">
        <f>MROUND(F28*$E$2,5)&amp;"x4"</f>
        <v>130x4</v>
      </c>
    </row>
    <row r="29" spans="1:7">
      <c r="A29" s="96"/>
      <c r="B29" s="2">
        <v>0.65</v>
      </c>
      <c r="C29" s="22" t="str">
        <f t="shared" si="1"/>
        <v>155x5</v>
      </c>
      <c r="D29" s="2">
        <v>0.7</v>
      </c>
      <c r="E29" s="22" t="str">
        <f>MROUND(D29*$E$2,5)&amp;"x3"</f>
        <v>165x3</v>
      </c>
      <c r="F29" s="2">
        <v>0.65</v>
      </c>
      <c r="G29" s="22" t="str">
        <f>MROUND(F29*$E$2,5)&amp;"x4"</f>
        <v>155x4</v>
      </c>
    </row>
    <row r="30" spans="1:7">
      <c r="A30" s="96"/>
      <c r="B30" s="2">
        <v>0.75</v>
      </c>
      <c r="C30" s="22" t="str">
        <f t="shared" si="1"/>
        <v>175x5</v>
      </c>
      <c r="D30" s="2">
        <v>0.8</v>
      </c>
      <c r="E30" s="22" t="str">
        <f>MROUND(D30*$E$2,5)&amp;"x3"</f>
        <v>190x3</v>
      </c>
      <c r="F30" s="2">
        <v>0.75</v>
      </c>
      <c r="G30" s="22" t="str">
        <f t="shared" ref="G30" si="2">MROUND(F30*$E$2,5)&amp;"x5"</f>
        <v>175x5</v>
      </c>
    </row>
    <row r="31" spans="1:7">
      <c r="A31" s="96"/>
      <c r="B31" s="2">
        <v>0.85</v>
      </c>
      <c r="C31" s="22" t="str">
        <f>MROUND(B31*$E$2,5)&amp;"x7-9"</f>
        <v>200x7-9</v>
      </c>
      <c r="D31" s="2">
        <v>0.9</v>
      </c>
      <c r="E31" s="22" t="str">
        <f>MROUND(D31*$E$2,5)&amp;"x5-7"</f>
        <v>210x5-7</v>
      </c>
      <c r="F31" s="2">
        <v>0.85</v>
      </c>
      <c r="G31" s="22" t="str">
        <f>MROUND(F31*$E$2,5)&amp;"x3"</f>
        <v>200x3</v>
      </c>
    </row>
    <row r="32" spans="1:7">
      <c r="A32" s="96"/>
      <c r="B32" s="2">
        <v>0.5</v>
      </c>
      <c r="C32" s="22" t="str">
        <f>MROUND(B32*$E$2,5)&amp;"x5x10"</f>
        <v>120x5x10</v>
      </c>
      <c r="D32" s="2">
        <v>0.45</v>
      </c>
      <c r="E32" s="22" t="str">
        <f>MROUND(D32*$E$2,5)&amp;"x5x10"</f>
        <v>105x5x10</v>
      </c>
      <c r="F32" s="2">
        <v>0.95</v>
      </c>
      <c r="G32" s="22" t="str">
        <f>MROUND(F32*$E$2,5)&amp;"x3-5"</f>
        <v>225x3-5</v>
      </c>
    </row>
    <row r="33" spans="1:7">
      <c r="A33" s="97"/>
      <c r="B33" s="21"/>
      <c r="C33" s="16"/>
      <c r="D33" s="21"/>
      <c r="E33" s="16"/>
      <c r="F33" s="3">
        <v>0.4</v>
      </c>
      <c r="G33" s="16" t="str">
        <f>MROUND(F33*$E$2,5)&amp;"x5x10"</f>
        <v>95x5x10</v>
      </c>
    </row>
    <row r="34" spans="1:7">
      <c r="A34" s="43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</row>
    <row r="35" spans="1:7">
      <c r="A35" s="90" t="s">
        <v>62</v>
      </c>
      <c r="B35" s="1">
        <v>0.5</v>
      </c>
      <c r="C35" s="13" t="str">
        <f>MROUND(B35*$C$2,5)&amp;"x5"</f>
        <v>180x5</v>
      </c>
      <c r="D35" s="1">
        <v>0.52</v>
      </c>
      <c r="E35" s="13" t="str">
        <f>MROUND(D35*$C$2,5)&amp;"x5"</f>
        <v>185x5</v>
      </c>
      <c r="F35" s="1">
        <v>0.54</v>
      </c>
      <c r="G35" s="13" t="str">
        <f>MROUND(F35*$C$2,5)&amp;"x5"</f>
        <v>195x5</v>
      </c>
    </row>
    <row r="36" spans="1:7">
      <c r="A36" s="91"/>
      <c r="B36" s="2">
        <v>0.6</v>
      </c>
      <c r="C36" s="22" t="str">
        <f t="shared" ref="C36:E36" si="3">MROUND(B36*$C$2,5)&amp;"x5"</f>
        <v>215x5</v>
      </c>
      <c r="D36" s="2">
        <v>0.62</v>
      </c>
      <c r="E36" s="22" t="str">
        <f t="shared" si="3"/>
        <v>225x5</v>
      </c>
      <c r="F36" s="2">
        <v>0.64</v>
      </c>
      <c r="G36" s="22" t="str">
        <f t="shared" ref="G36" si="4">MROUND(F36*$C$2,5)&amp;"x5"</f>
        <v>230x5</v>
      </c>
    </row>
    <row r="37" spans="1:7">
      <c r="A37" s="92"/>
      <c r="B37" s="3">
        <v>0.7</v>
      </c>
      <c r="C37" s="16" t="str">
        <f>MROUND(B37*$C$2,5)&amp;"x5x5"</f>
        <v>250x5x5</v>
      </c>
      <c r="D37" s="3">
        <v>0.72</v>
      </c>
      <c r="E37" s="16" t="str">
        <f>MROUND(D37*$C$2,5)&amp;"x5x5"</f>
        <v>260x5x5</v>
      </c>
      <c r="F37" s="3">
        <v>0.74</v>
      </c>
      <c r="G37" s="16" t="str">
        <f>MROUND(F37*$C$2,5)&amp;"x5x5"</f>
        <v>265x5x5</v>
      </c>
    </row>
    <row r="38" spans="1:7">
      <c r="A38" s="45" t="s">
        <v>49</v>
      </c>
      <c r="B38" s="21"/>
      <c r="C38" s="16" t="s">
        <v>11</v>
      </c>
      <c r="D38" s="19"/>
      <c r="E38" s="26" t="s">
        <v>11</v>
      </c>
      <c r="F38" s="19"/>
      <c r="G38" s="26" t="s">
        <v>11</v>
      </c>
    </row>
    <row r="39" spans="1:7">
      <c r="A39" s="43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</row>
    <row r="40" spans="1:7">
      <c r="A40" s="46" t="s">
        <v>113</v>
      </c>
      <c r="B40" s="19"/>
      <c r="C40" s="26" t="s">
        <v>30</v>
      </c>
      <c r="D40" s="19"/>
      <c r="E40" s="26" t="s">
        <v>30</v>
      </c>
      <c r="F40" s="19"/>
      <c r="G40" s="26" t="s">
        <v>30</v>
      </c>
    </row>
    <row r="41" spans="1:7" s="35" customFormat="1">
      <c r="A41" s="34" t="s">
        <v>59</v>
      </c>
      <c r="B41" s="82" t="s">
        <v>21</v>
      </c>
      <c r="C41" s="82"/>
      <c r="D41" s="82" t="s">
        <v>22</v>
      </c>
      <c r="E41" s="82"/>
      <c r="F41" s="82" t="s">
        <v>23</v>
      </c>
      <c r="G41" s="82"/>
    </row>
    <row r="42" spans="1:7">
      <c r="A42" s="23"/>
      <c r="B42" s="12" t="s">
        <v>17</v>
      </c>
      <c r="C42" s="13" t="s">
        <v>18</v>
      </c>
      <c r="D42" s="12" t="s">
        <v>17</v>
      </c>
      <c r="E42" s="13" t="s">
        <v>18</v>
      </c>
      <c r="F42" s="12" t="s">
        <v>17</v>
      </c>
      <c r="G42" s="13" t="s">
        <v>18</v>
      </c>
    </row>
    <row r="43" spans="1:7">
      <c r="A43" s="43" t="s">
        <v>35</v>
      </c>
      <c r="B43" s="19"/>
      <c r="C43" s="20">
        <v>25</v>
      </c>
      <c r="D43" s="12"/>
      <c r="E43" s="13">
        <v>25</v>
      </c>
      <c r="F43" s="12"/>
      <c r="G43" s="13">
        <v>25</v>
      </c>
    </row>
    <row r="44" spans="1:7">
      <c r="A44" s="95" t="s">
        <v>26</v>
      </c>
      <c r="B44" s="1">
        <v>0.6</v>
      </c>
      <c r="C44" s="13" t="str">
        <f>MROUND(B44*0.75*$F$2,5)&amp;"x4"</f>
        <v>130x4</v>
      </c>
      <c r="D44" s="1">
        <v>0.6</v>
      </c>
      <c r="E44" s="13" t="str">
        <f>MROUND(D44*0.75*$F$2,5)&amp;"x4"</f>
        <v>130x4</v>
      </c>
      <c r="F44" s="1">
        <v>0.6</v>
      </c>
      <c r="G44" s="13" t="str">
        <f>MROUND(F44*0.75*$F$2,5)&amp;"x4"</f>
        <v>130x4</v>
      </c>
    </row>
    <row r="45" spans="1:7">
      <c r="A45" s="97"/>
      <c r="B45" s="3">
        <v>0.7</v>
      </c>
      <c r="C45" s="16" t="str">
        <f>MROUND(B45*0.75*$F$2,5)&amp;"x5x2"</f>
        <v>150x5x2</v>
      </c>
      <c r="D45" s="3">
        <v>0.7</v>
      </c>
      <c r="E45" s="16" t="str">
        <f>MROUND(D45*0.75*$F$2,5)&amp;"x5x2"</f>
        <v>150x5x2</v>
      </c>
      <c r="F45" s="3">
        <v>0.7</v>
      </c>
      <c r="G45" s="16" t="str">
        <f>MROUND(F45*0.75*$F$2,5)&amp;"x5x2"</f>
        <v>150x5x2</v>
      </c>
    </row>
    <row r="46" spans="1:7">
      <c r="A46" s="95" t="s">
        <v>3</v>
      </c>
      <c r="B46" s="1">
        <v>0.45</v>
      </c>
      <c r="C46" s="13" t="str">
        <f>MROUND(B46*$D$2,5)&amp;"x5"</f>
        <v>270x5</v>
      </c>
      <c r="D46" s="1">
        <v>0.5</v>
      </c>
      <c r="E46" s="13" t="str">
        <f>MROUND(D46*$D$2,5)&amp;"x5"</f>
        <v>300x5</v>
      </c>
      <c r="F46" s="1">
        <v>0.45</v>
      </c>
      <c r="G46" s="13" t="str">
        <f>MROUND(F46*$D$2,5)&amp;"x5"</f>
        <v>270x5</v>
      </c>
    </row>
    <row r="47" spans="1:7">
      <c r="A47" s="96"/>
      <c r="B47" s="2">
        <v>0.55000000000000004</v>
      </c>
      <c r="C47" s="22" t="str">
        <f t="shared" ref="C47:C49" si="5">MROUND(B47*$D$2,5)&amp;"x5"</f>
        <v>325x5</v>
      </c>
      <c r="D47" s="2">
        <v>0.6</v>
      </c>
      <c r="E47" s="22" t="str">
        <f>MROUND(D47*$D$2,5)&amp;"x4"</f>
        <v>355x4</v>
      </c>
      <c r="F47" s="2">
        <v>0.55000000000000004</v>
      </c>
      <c r="G47" s="22" t="str">
        <f>MROUND(F47*$D$2,5)&amp;"x4"</f>
        <v>325x4</v>
      </c>
    </row>
    <row r="48" spans="1:7">
      <c r="A48" s="96"/>
      <c r="B48" s="2">
        <v>0.65</v>
      </c>
      <c r="C48" s="22" t="str">
        <f t="shared" si="5"/>
        <v>385x5</v>
      </c>
      <c r="D48" s="2">
        <v>0.7</v>
      </c>
      <c r="E48" s="22" t="str">
        <f>MROUND(D48*$D$2,5)&amp;"x3"</f>
        <v>415x3</v>
      </c>
      <c r="F48" s="2">
        <v>0.65</v>
      </c>
      <c r="G48" s="22" t="str">
        <f>MROUND(F48*$D$2,5)&amp;"x4"</f>
        <v>385x4</v>
      </c>
    </row>
    <row r="49" spans="1:7">
      <c r="A49" s="96"/>
      <c r="B49" s="2">
        <v>0.75</v>
      </c>
      <c r="C49" s="22" t="str">
        <f t="shared" si="5"/>
        <v>445x5</v>
      </c>
      <c r="D49" s="2">
        <v>0.8</v>
      </c>
      <c r="E49" s="22" t="str">
        <f>MROUND(D49*$D$2,5)&amp;"x3"</f>
        <v>475x3</v>
      </c>
      <c r="F49" s="2">
        <v>0.75</v>
      </c>
      <c r="G49" s="22" t="str">
        <f t="shared" ref="G49" si="6">MROUND(F49*$D$2,5)&amp;"x5"</f>
        <v>445x5</v>
      </c>
    </row>
    <row r="50" spans="1:7">
      <c r="A50" s="96"/>
      <c r="B50" s="2">
        <v>0.85</v>
      </c>
      <c r="C50" s="22" t="str">
        <f>MROUND(B50*$D$2,5)&amp;"x7-9"</f>
        <v>505x7-9</v>
      </c>
      <c r="D50" s="2">
        <v>0.9</v>
      </c>
      <c r="E50" s="22" t="str">
        <f>MROUND(D50*$D$2,5)&amp;"x5-7"</f>
        <v>535x5-7</v>
      </c>
      <c r="F50" s="2">
        <v>0.85</v>
      </c>
      <c r="G50" s="22" t="str">
        <f>MROUND(F50*$D$2,5)&amp;"x3"</f>
        <v>505x3</v>
      </c>
    </row>
    <row r="51" spans="1:7">
      <c r="A51" s="96"/>
      <c r="B51" s="2">
        <v>0.5</v>
      </c>
      <c r="C51" s="22" t="str">
        <f>MROUND(B51*$D$2,5)&amp;"x5x10"</f>
        <v>300x5x10</v>
      </c>
      <c r="D51" s="2">
        <v>0.45</v>
      </c>
      <c r="E51" s="22" t="str">
        <f>MROUND(D51*$D$2,5)&amp;"x5x10"</f>
        <v>270x5x10</v>
      </c>
      <c r="F51" s="2">
        <v>0.95</v>
      </c>
      <c r="G51" s="22" t="str">
        <f>MROUND(F51*$D$2,5)&amp;"x3-5"</f>
        <v>565x3-5</v>
      </c>
    </row>
    <row r="52" spans="1:7">
      <c r="A52" s="97"/>
      <c r="B52" s="24"/>
      <c r="C52" s="22"/>
      <c r="D52" s="24"/>
      <c r="E52" s="22"/>
      <c r="F52" s="2">
        <v>0.4</v>
      </c>
      <c r="G52" s="22" t="str">
        <f>MROUND(F52*$D$2,5)&amp;"x5x10"</f>
        <v>240x5x10</v>
      </c>
    </row>
    <row r="53" spans="1:7">
      <c r="A53" s="42" t="s">
        <v>61</v>
      </c>
      <c r="B53" s="19"/>
      <c r="C53" s="20" t="s">
        <v>13</v>
      </c>
      <c r="D53" s="19"/>
      <c r="E53" s="20" t="s">
        <v>13</v>
      </c>
      <c r="F53" s="19"/>
      <c r="G53" s="20" t="s">
        <v>13</v>
      </c>
    </row>
    <row r="54" spans="1:7">
      <c r="A54" s="43" t="s">
        <v>14</v>
      </c>
      <c r="B54" s="19"/>
      <c r="C54" s="20" t="s">
        <v>19</v>
      </c>
      <c r="D54" s="19"/>
      <c r="E54" s="20" t="s">
        <v>19</v>
      </c>
      <c r="F54" s="19"/>
      <c r="G54" s="20" t="s">
        <v>19</v>
      </c>
    </row>
    <row r="55" spans="1:7">
      <c r="A55" s="42" t="s">
        <v>9</v>
      </c>
      <c r="B55" s="19"/>
      <c r="C55" s="26" t="s">
        <v>24</v>
      </c>
      <c r="D55" s="19"/>
      <c r="E55" s="26" t="s">
        <v>24</v>
      </c>
      <c r="F55" s="19"/>
      <c r="G55" s="26" t="s">
        <v>24</v>
      </c>
    </row>
    <row r="56" spans="1:7">
      <c r="A56" s="42" t="s">
        <v>112</v>
      </c>
      <c r="B56" s="19"/>
      <c r="C56" s="28" t="s">
        <v>114</v>
      </c>
      <c r="D56" s="19"/>
      <c r="E56" s="28" t="s">
        <v>114</v>
      </c>
      <c r="F56" s="19"/>
      <c r="G56" s="28" t="s">
        <v>114</v>
      </c>
    </row>
    <row r="57" spans="1:7" s="35" customFormat="1">
      <c r="A57" s="4" t="s">
        <v>60</v>
      </c>
      <c r="B57" s="82" t="s">
        <v>21</v>
      </c>
      <c r="C57" s="82"/>
      <c r="D57" s="82" t="s">
        <v>22</v>
      </c>
      <c r="E57" s="82"/>
      <c r="F57" s="82" t="s">
        <v>23</v>
      </c>
      <c r="G57" s="82"/>
    </row>
    <row r="58" spans="1:7">
      <c r="B58" s="12" t="s">
        <v>17</v>
      </c>
      <c r="C58" s="13" t="s">
        <v>18</v>
      </c>
      <c r="D58" s="12" t="s">
        <v>17</v>
      </c>
      <c r="E58" s="13" t="s">
        <v>18</v>
      </c>
      <c r="F58" s="12" t="s">
        <v>17</v>
      </c>
      <c r="G58" s="13" t="s">
        <v>18</v>
      </c>
    </row>
    <row r="59" spans="1:7">
      <c r="A59" s="47" t="s">
        <v>34</v>
      </c>
      <c r="B59" s="12"/>
      <c r="C59" s="27" t="s">
        <v>39</v>
      </c>
      <c r="D59" s="12"/>
      <c r="E59" s="27" t="s">
        <v>39</v>
      </c>
      <c r="F59" s="12"/>
      <c r="G59" s="27" t="s">
        <v>39</v>
      </c>
    </row>
    <row r="60" spans="1:7">
      <c r="A60" s="88" t="s">
        <v>43</v>
      </c>
      <c r="B60" s="1">
        <v>0.6</v>
      </c>
      <c r="C60" s="13" t="str">
        <f>MROUND(B60*$F$2,5)&amp;"x4"</f>
        <v>170x4</v>
      </c>
      <c r="D60" s="1">
        <v>0.6</v>
      </c>
      <c r="E60" s="13" t="str">
        <f>MROUND(D60*$F$2,5)&amp;"x4"</f>
        <v>170x4</v>
      </c>
      <c r="F60" s="1">
        <v>0.6</v>
      </c>
      <c r="G60" s="13" t="str">
        <f>MROUND(F60*$F$2,5)&amp;"x4"</f>
        <v>170x4</v>
      </c>
    </row>
    <row r="61" spans="1:7">
      <c r="A61" s="89"/>
      <c r="B61" s="3">
        <v>0.7</v>
      </c>
      <c r="C61" s="16" t="str">
        <f>MROUND(B61*$F$2,5)&amp;"x5x2"</f>
        <v>200x5x2</v>
      </c>
      <c r="D61" s="3">
        <v>0.7</v>
      </c>
      <c r="E61" s="16" t="str">
        <f>MROUND(D61*$F$2,5)&amp;"x5x2"</f>
        <v>200x5x2</v>
      </c>
      <c r="F61" s="3">
        <v>0.7</v>
      </c>
      <c r="G61" s="16" t="str">
        <f>MROUND(F61*$F$2,5)&amp;"x5x2"</f>
        <v>200x5x2</v>
      </c>
    </row>
    <row r="62" spans="1:7">
      <c r="A62" s="85" t="s">
        <v>44</v>
      </c>
      <c r="B62" s="1">
        <v>0.45</v>
      </c>
      <c r="C62" s="13" t="str">
        <f>MROUND(B62*$C$2,5)&amp;"x5"</f>
        <v>160x5</v>
      </c>
      <c r="D62" s="1">
        <v>0.5</v>
      </c>
      <c r="E62" s="13" t="str">
        <f>MROUND(D62*$C$2,5)&amp;"x5"</f>
        <v>180x5</v>
      </c>
      <c r="F62" s="1">
        <v>0.45</v>
      </c>
      <c r="G62" s="13" t="str">
        <f>MROUND(F62*$C$2,5)&amp;"x5"</f>
        <v>160x5</v>
      </c>
    </row>
    <row r="63" spans="1:7">
      <c r="A63" s="86"/>
      <c r="B63" s="2">
        <v>0.55000000000000004</v>
      </c>
      <c r="C63" s="22" t="str">
        <f t="shared" ref="C63:C65" si="7">MROUND(B63*$C$2,5)&amp;"x5"</f>
        <v>200x5</v>
      </c>
      <c r="D63" s="2">
        <v>0.6</v>
      </c>
      <c r="E63" s="22" t="str">
        <f>MROUND(D63*$C$2,5)&amp;"x4"</f>
        <v>215x4</v>
      </c>
      <c r="F63" s="2">
        <v>0.55000000000000004</v>
      </c>
      <c r="G63" s="22" t="str">
        <f>MROUND(F63*$C$2,5)&amp;"x4"</f>
        <v>200x4</v>
      </c>
    </row>
    <row r="64" spans="1:7">
      <c r="A64" s="86"/>
      <c r="B64" s="2">
        <v>0.65</v>
      </c>
      <c r="C64" s="22" t="str">
        <f t="shared" si="7"/>
        <v>235x5</v>
      </c>
      <c r="D64" s="2">
        <v>0.7</v>
      </c>
      <c r="E64" s="22" t="str">
        <f>MROUND(D64*$C$2,5)&amp;"x3"</f>
        <v>250x3</v>
      </c>
      <c r="F64" s="2">
        <v>0.65</v>
      </c>
      <c r="G64" s="22" t="str">
        <f>MROUND(F64*$C$2,5)&amp;"x4"</f>
        <v>235x4</v>
      </c>
    </row>
    <row r="65" spans="1:7">
      <c r="A65" s="86"/>
      <c r="B65" s="2">
        <v>0.75</v>
      </c>
      <c r="C65" s="22" t="str">
        <f t="shared" si="7"/>
        <v>270x5</v>
      </c>
      <c r="D65" s="2">
        <v>0.8</v>
      </c>
      <c r="E65" s="22" t="str">
        <f>MROUND(D65*$C$2,5)&amp;"x3"</f>
        <v>290x3</v>
      </c>
      <c r="F65" s="2">
        <v>0.75</v>
      </c>
      <c r="G65" s="22" t="str">
        <f t="shared" ref="G65" si="8">MROUND(F65*$C$2,5)&amp;"x5"</f>
        <v>270x5</v>
      </c>
    </row>
    <row r="66" spans="1:7">
      <c r="A66" s="86"/>
      <c r="B66" s="2">
        <v>0.85</v>
      </c>
      <c r="C66" s="22" t="str">
        <f>MROUND(B66*$C$2,5)&amp;"x7-9"</f>
        <v>305x7-9</v>
      </c>
      <c r="D66" s="2">
        <v>0.9</v>
      </c>
      <c r="E66" s="22" t="str">
        <f>MROUND(D66*$C$2,5)&amp;"x5-7"</f>
        <v>325x5-7</v>
      </c>
      <c r="F66" s="2">
        <v>0.85</v>
      </c>
      <c r="G66" s="22" t="str">
        <f>MROUND(F66*$C$2,5)&amp;"x3"</f>
        <v>305x3</v>
      </c>
    </row>
    <row r="67" spans="1:7">
      <c r="A67" s="86"/>
      <c r="B67" s="2">
        <v>0.5</v>
      </c>
      <c r="C67" s="22" t="str">
        <f>MROUND(B67*$C$2,5)&amp;"x5x10"</f>
        <v>180x5x10</v>
      </c>
      <c r="D67" s="2">
        <v>0.45</v>
      </c>
      <c r="E67" s="22" t="str">
        <f>MROUND(D67*$C$2,5)&amp;"x5x10"</f>
        <v>160x5x10</v>
      </c>
      <c r="F67" s="2">
        <v>0.95</v>
      </c>
      <c r="G67" s="22" t="str">
        <f>MROUND(F67*$C$2,5)&amp;"x3-5"</f>
        <v>340x3-5</v>
      </c>
    </row>
    <row r="68" spans="1:7">
      <c r="A68" s="87"/>
      <c r="B68" s="24"/>
      <c r="C68" s="22"/>
      <c r="D68" s="24"/>
      <c r="E68" s="22"/>
      <c r="F68" s="2">
        <v>0.4</v>
      </c>
      <c r="G68" s="22" t="str">
        <f>MROUND(F68*$C$2,5)&amp;"x5x10"</f>
        <v>145x5x10</v>
      </c>
    </row>
    <row r="69" spans="1:7">
      <c r="A69" s="48" t="s">
        <v>48</v>
      </c>
      <c r="B69" s="31">
        <v>1</v>
      </c>
      <c r="C69" s="32" t="str">
        <f>MROUND($F$2,5)&amp;"x6x3"</f>
        <v>285x6x3</v>
      </c>
      <c r="D69" s="31">
        <v>1</v>
      </c>
      <c r="E69" s="32" t="str">
        <f>MROUND($F$2,5)&amp;"x6x3"</f>
        <v>285x6x3</v>
      </c>
      <c r="F69" s="31">
        <v>1</v>
      </c>
      <c r="G69" s="32" t="str">
        <f>MROUND($F$2,5)&amp;"x6x3"</f>
        <v>285x6x3</v>
      </c>
    </row>
    <row r="70" spans="1:7">
      <c r="A70" s="49" t="s">
        <v>45</v>
      </c>
      <c r="B70" s="29"/>
      <c r="C70" s="30" t="s">
        <v>24</v>
      </c>
      <c r="D70" s="29"/>
      <c r="E70" s="30" t="s">
        <v>24</v>
      </c>
      <c r="F70" s="29"/>
      <c r="G70" s="30" t="s">
        <v>24</v>
      </c>
    </row>
    <row r="71" spans="1:7">
      <c r="A71" s="50" t="s">
        <v>46</v>
      </c>
      <c r="B71" s="29"/>
      <c r="C71" s="30" t="s">
        <v>47</v>
      </c>
      <c r="D71" s="29"/>
      <c r="E71" s="30" t="s">
        <v>47</v>
      </c>
      <c r="F71" s="29"/>
      <c r="G71" s="30" t="s">
        <v>47</v>
      </c>
    </row>
    <row r="72" spans="1:7" ht="15.75">
      <c r="A72" s="93" t="s">
        <v>115</v>
      </c>
      <c r="B72" s="10"/>
      <c r="C72" s="51" t="s">
        <v>116</v>
      </c>
      <c r="D72" s="10"/>
      <c r="E72" s="51" t="s">
        <v>116</v>
      </c>
      <c r="F72" s="10"/>
      <c r="G72" s="51" t="s">
        <v>116</v>
      </c>
    </row>
    <row r="73" spans="1:7" ht="15.75">
      <c r="A73" s="94"/>
      <c r="B73" s="10"/>
      <c r="C73" s="52" t="s">
        <v>117</v>
      </c>
      <c r="D73" s="10"/>
      <c r="E73" s="52" t="s">
        <v>117</v>
      </c>
      <c r="F73" s="10"/>
      <c r="G73" s="52" t="s">
        <v>117</v>
      </c>
    </row>
    <row r="74" spans="1:7">
      <c r="A74" s="44" t="s">
        <v>8</v>
      </c>
      <c r="B74" s="19"/>
      <c r="C74" s="20">
        <v>60</v>
      </c>
      <c r="D74" s="19"/>
      <c r="E74" s="20">
        <v>50</v>
      </c>
      <c r="F74" s="19"/>
      <c r="G74" s="20">
        <v>40</v>
      </c>
    </row>
    <row r="76" spans="1:7" ht="15.75">
      <c r="A76" s="53" t="s">
        <v>118</v>
      </c>
    </row>
    <row r="77" spans="1:7" ht="15.75">
      <c r="A77" s="53" t="s">
        <v>119</v>
      </c>
    </row>
  </sheetData>
  <mergeCells count="24">
    <mergeCell ref="A62:A68"/>
    <mergeCell ref="A60:A61"/>
    <mergeCell ref="A35:A37"/>
    <mergeCell ref="A72:A73"/>
    <mergeCell ref="A8:A14"/>
    <mergeCell ref="A27:A33"/>
    <mergeCell ref="A22:A26"/>
    <mergeCell ref="A46:A52"/>
    <mergeCell ref="A44:A45"/>
    <mergeCell ref="B57:C57"/>
    <mergeCell ref="D57:E57"/>
    <mergeCell ref="F57:G57"/>
    <mergeCell ref="B19:C19"/>
    <mergeCell ref="D19:E19"/>
    <mergeCell ref="F19:G19"/>
    <mergeCell ref="B41:C41"/>
    <mergeCell ref="D41:E41"/>
    <mergeCell ref="F41:G41"/>
    <mergeCell ref="B3:C3"/>
    <mergeCell ref="D3:E3"/>
    <mergeCell ref="F3:G3"/>
    <mergeCell ref="D7:E7"/>
    <mergeCell ref="F7:G7"/>
    <mergeCell ref="B7:C7"/>
  </mergeCells>
  <pageMargins left="0.7" right="0.7" top="0.75" bottom="0.75" header="0.3" footer="0.3"/>
  <pageSetup orientation="landscape" verticalDpi="0" r:id="rId1"/>
  <rowBreaks count="3" manualBreakCount="3">
    <brk id="18" max="16383" man="1"/>
    <brk id="40" max="16383" man="1"/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181"/>
  <sheetViews>
    <sheetView zoomScaleNormal="100" workbookViewId="0">
      <selection activeCell="F111" sqref="F111"/>
    </sheetView>
  </sheetViews>
  <sheetFormatPr defaultRowHeight="15"/>
  <cols>
    <col min="5" max="5" width="11.5703125" customWidth="1"/>
    <col min="6" max="6" width="11.42578125" customWidth="1"/>
  </cols>
  <sheetData>
    <row r="1" spans="1:9" ht="21">
      <c r="A1" s="98" t="s">
        <v>21</v>
      </c>
      <c r="B1" s="98"/>
      <c r="C1" s="98"/>
      <c r="D1" s="98"/>
      <c r="E1" s="98"/>
      <c r="F1" s="98"/>
      <c r="G1" s="98"/>
      <c r="H1" s="98"/>
      <c r="I1" s="98"/>
    </row>
    <row r="2" spans="1:9">
      <c r="A2" s="99" t="s">
        <v>126</v>
      </c>
      <c r="B2" s="99"/>
      <c r="C2" s="99"/>
      <c r="D2" s="99"/>
      <c r="E2" s="99"/>
      <c r="F2" s="99"/>
      <c r="G2" s="99"/>
      <c r="H2" s="99"/>
      <c r="I2" s="99"/>
    </row>
    <row r="3" spans="1:9">
      <c r="A3" s="54" t="s">
        <v>127</v>
      </c>
      <c r="C3" s="54" t="s">
        <v>128</v>
      </c>
      <c r="D3" s="54"/>
      <c r="E3" s="54" t="s">
        <v>129</v>
      </c>
      <c r="F3" s="54"/>
      <c r="G3" s="54" t="s">
        <v>130</v>
      </c>
      <c r="H3" s="54"/>
      <c r="I3" s="54"/>
    </row>
    <row r="4" spans="1:9">
      <c r="A4" s="54" t="s">
        <v>131</v>
      </c>
      <c r="C4" s="54" t="s">
        <v>132</v>
      </c>
      <c r="D4" s="54"/>
      <c r="E4" s="54" t="s">
        <v>133</v>
      </c>
      <c r="F4" s="54"/>
      <c r="G4" s="54" t="s">
        <v>134</v>
      </c>
      <c r="H4" s="54"/>
      <c r="I4" s="54"/>
    </row>
    <row r="5" spans="1:9">
      <c r="A5" s="54" t="s">
        <v>135</v>
      </c>
      <c r="C5" s="54" t="s">
        <v>136</v>
      </c>
      <c r="D5" s="54"/>
      <c r="E5" s="54"/>
      <c r="F5" s="54" t="s">
        <v>137</v>
      </c>
      <c r="G5" s="54"/>
      <c r="H5" s="54"/>
      <c r="I5" s="54"/>
    </row>
    <row r="6" spans="1:9">
      <c r="A6" s="54" t="s">
        <v>138</v>
      </c>
      <c r="C6" s="54" t="s">
        <v>139</v>
      </c>
      <c r="D6" s="54"/>
      <c r="E6" s="54"/>
      <c r="F6" s="54"/>
      <c r="G6" s="54"/>
      <c r="H6" s="54"/>
      <c r="I6" s="54"/>
    </row>
    <row r="7" spans="1:9" ht="12.75" customHeight="1">
      <c r="C7" s="54"/>
      <c r="D7" s="54"/>
      <c r="E7" s="54"/>
      <c r="F7" s="54"/>
      <c r="G7" s="54"/>
      <c r="H7" s="54"/>
      <c r="I7" s="54"/>
    </row>
    <row r="8" spans="1:9">
      <c r="A8" s="99" t="s">
        <v>140</v>
      </c>
      <c r="B8" s="99"/>
      <c r="C8" s="99"/>
      <c r="D8" s="99"/>
      <c r="E8" s="99"/>
      <c r="F8" s="99"/>
      <c r="G8" s="99"/>
      <c r="H8" s="99"/>
      <c r="I8" s="99"/>
    </row>
    <row r="9" spans="1:9">
      <c r="A9" s="54" t="s">
        <v>141</v>
      </c>
      <c r="C9" s="54" t="s">
        <v>142</v>
      </c>
      <c r="D9" s="54"/>
      <c r="E9" s="54" t="s">
        <v>143</v>
      </c>
      <c r="F9" s="54"/>
      <c r="G9" s="54" t="s">
        <v>144</v>
      </c>
      <c r="H9" s="54"/>
      <c r="I9" s="54"/>
    </row>
    <row r="10" spans="1:9">
      <c r="A10" s="54" t="s">
        <v>145</v>
      </c>
      <c r="C10" s="54" t="s">
        <v>146</v>
      </c>
      <c r="D10" s="54"/>
      <c r="E10" s="54" t="s">
        <v>147</v>
      </c>
      <c r="F10" s="54"/>
      <c r="G10" s="54"/>
      <c r="H10" s="54"/>
      <c r="I10" s="54"/>
    </row>
    <row r="11" spans="1:9" ht="11.25" customHeight="1">
      <c r="C11" s="54"/>
      <c r="D11" s="54"/>
      <c r="E11" s="54"/>
      <c r="F11" s="54"/>
      <c r="G11" s="54"/>
      <c r="H11" s="54"/>
      <c r="I11" s="54"/>
    </row>
    <row r="12" spans="1:9" ht="18">
      <c r="A12" s="55" t="s">
        <v>148</v>
      </c>
      <c r="C12" s="54" t="s">
        <v>149</v>
      </c>
      <c r="D12" s="54" t="s">
        <v>150</v>
      </c>
      <c r="E12" s="54"/>
      <c r="F12" s="54"/>
      <c r="G12" s="54"/>
      <c r="H12" s="54"/>
      <c r="I12" s="54"/>
    </row>
    <row r="13" spans="1:9">
      <c r="A13" s="56" t="s">
        <v>151</v>
      </c>
      <c r="B13" s="56"/>
      <c r="C13" s="54" t="s">
        <v>152</v>
      </c>
      <c r="D13" s="54"/>
      <c r="E13" s="54"/>
      <c r="F13" s="54"/>
      <c r="G13" s="54"/>
      <c r="H13" s="54"/>
      <c r="I13" s="54"/>
    </row>
    <row r="14" spans="1:9">
      <c r="A14" s="56" t="s">
        <v>153</v>
      </c>
      <c r="C14" s="54" t="s">
        <v>154</v>
      </c>
      <c r="D14" s="54"/>
      <c r="E14" s="54"/>
      <c r="G14" s="54"/>
      <c r="H14" s="54"/>
      <c r="I14" s="54"/>
    </row>
    <row r="15" spans="1:9">
      <c r="A15" s="57" t="s">
        <v>155</v>
      </c>
    </row>
    <row r="16" spans="1:9">
      <c r="A16" s="57" t="s">
        <v>156</v>
      </c>
      <c r="B16" s="10"/>
    </row>
    <row r="17" spans="1:13">
      <c r="A17" s="58" t="s">
        <v>157</v>
      </c>
      <c r="B17" s="54"/>
      <c r="C17" s="54" t="s">
        <v>154</v>
      </c>
      <c r="F17" t="s">
        <v>158</v>
      </c>
    </row>
    <row r="18" spans="1:13">
      <c r="A18" s="56" t="s">
        <v>159</v>
      </c>
      <c r="C18" s="54" t="s">
        <v>160</v>
      </c>
      <c r="D18" s="54"/>
      <c r="E18" s="54"/>
      <c r="F18" s="54" t="s">
        <v>161</v>
      </c>
      <c r="G18" s="54"/>
      <c r="H18" s="54"/>
      <c r="I18" s="54"/>
    </row>
    <row r="19" spans="1:13">
      <c r="B19" s="54"/>
      <c r="C19" s="54" t="s">
        <v>162</v>
      </c>
      <c r="D19" s="54"/>
      <c r="E19" s="54"/>
      <c r="F19" s="54" t="s">
        <v>161</v>
      </c>
      <c r="G19" s="54"/>
      <c r="H19" s="54"/>
      <c r="I19" s="54"/>
    </row>
    <row r="20" spans="1:13" ht="11.25" customHeight="1">
      <c r="B20" s="54"/>
      <c r="C20" s="54"/>
      <c r="D20" s="54"/>
      <c r="E20" s="54"/>
      <c r="F20" s="54"/>
      <c r="G20" s="54"/>
      <c r="H20" s="54"/>
      <c r="I20" s="54"/>
    </row>
    <row r="21" spans="1:13" ht="18">
      <c r="A21" s="55" t="s">
        <v>163</v>
      </c>
      <c r="B21" s="54"/>
      <c r="C21" s="54" t="s">
        <v>164</v>
      </c>
      <c r="D21" s="54"/>
      <c r="E21" s="54" t="s">
        <v>165</v>
      </c>
      <c r="F21" s="54"/>
      <c r="G21" s="54"/>
      <c r="H21" s="54"/>
      <c r="I21" s="54"/>
    </row>
    <row r="22" spans="1:13">
      <c r="A22" s="56" t="s">
        <v>159</v>
      </c>
      <c r="B22" s="54"/>
      <c r="C22" s="54" t="s">
        <v>166</v>
      </c>
      <c r="D22" s="54"/>
      <c r="E22" s="54"/>
      <c r="F22" s="54" t="s">
        <v>167</v>
      </c>
      <c r="G22" s="54"/>
      <c r="H22" s="54"/>
      <c r="I22" s="54"/>
    </row>
    <row r="23" spans="1:13">
      <c r="A23" s="56" t="s">
        <v>168</v>
      </c>
      <c r="B23" s="54"/>
      <c r="C23" s="54" t="s">
        <v>169</v>
      </c>
      <c r="D23" s="54"/>
      <c r="E23" s="54"/>
      <c r="F23" s="54" t="s">
        <v>170</v>
      </c>
      <c r="G23" s="54"/>
      <c r="H23" s="54"/>
      <c r="I23" s="54"/>
    </row>
    <row r="24" spans="1:13">
      <c r="A24" s="56" t="s">
        <v>171</v>
      </c>
      <c r="B24" s="54"/>
      <c r="C24" s="54" t="s">
        <v>172</v>
      </c>
      <c r="D24" s="54"/>
      <c r="E24" s="54"/>
      <c r="F24" s="54" t="s">
        <v>173</v>
      </c>
      <c r="G24" s="54"/>
      <c r="H24" s="54"/>
      <c r="I24" s="54"/>
    </row>
    <row r="25" spans="1:13">
      <c r="C25" s="54" t="s">
        <v>174</v>
      </c>
      <c r="F25" s="59"/>
    </row>
    <row r="26" spans="1:13">
      <c r="A26" s="56" t="s">
        <v>175</v>
      </c>
      <c r="C26" s="54" t="s">
        <v>176</v>
      </c>
      <c r="E26" t="s">
        <v>177</v>
      </c>
      <c r="G26" t="s">
        <v>178</v>
      </c>
    </row>
    <row r="27" spans="1:13" ht="18.75">
      <c r="A27" s="56" t="s">
        <v>168</v>
      </c>
      <c r="B27" s="60"/>
      <c r="C27" s="56" t="s">
        <v>171</v>
      </c>
      <c r="D27" s="60"/>
      <c r="E27" s="60"/>
      <c r="F27" s="60"/>
      <c r="G27" s="60"/>
      <c r="H27" s="60"/>
    </row>
    <row r="28" spans="1:13" ht="18.75">
      <c r="A28" s="61" t="s">
        <v>179</v>
      </c>
      <c r="B28" s="60"/>
      <c r="C28" s="54" t="s">
        <v>180</v>
      </c>
      <c r="E28" s="56"/>
      <c r="F28" s="60"/>
      <c r="G28" s="60"/>
      <c r="H28" s="60"/>
    </row>
    <row r="29" spans="1:13">
      <c r="A29" s="56" t="s">
        <v>168</v>
      </c>
      <c r="C29" s="56" t="s">
        <v>171</v>
      </c>
    </row>
    <row r="30" spans="1:13" ht="12.75" customHeight="1"/>
    <row r="31" spans="1:13" ht="18.75">
      <c r="A31" s="55" t="s">
        <v>181</v>
      </c>
      <c r="B31" s="62"/>
      <c r="C31" s="62" t="s">
        <v>182</v>
      </c>
      <c r="D31" s="62"/>
      <c r="E31" s="62" t="s">
        <v>183</v>
      </c>
      <c r="F31" s="62"/>
      <c r="G31" s="62"/>
      <c r="H31" s="62"/>
      <c r="I31" s="60"/>
    </row>
    <row r="32" spans="1:13">
      <c r="A32" s="56" t="s">
        <v>151</v>
      </c>
      <c r="B32" s="56"/>
      <c r="C32" s="54" t="s">
        <v>152</v>
      </c>
      <c r="D32" s="54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8.25" customHeight="1">
      <c r="A33" s="56"/>
      <c r="B33" s="56"/>
      <c r="C33" s="54"/>
      <c r="D33" s="54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63" t="s">
        <v>184</v>
      </c>
      <c r="B34" s="10"/>
      <c r="C34" s="10"/>
      <c r="D34" t="s">
        <v>185</v>
      </c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63" t="s">
        <v>186</v>
      </c>
      <c r="B35" s="10"/>
      <c r="C35" s="10"/>
      <c r="D35" t="s">
        <v>185</v>
      </c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56" t="s">
        <v>187</v>
      </c>
      <c r="B36" s="10"/>
      <c r="C36" s="10"/>
      <c r="D36" t="s">
        <v>185</v>
      </c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18.75">
      <c r="A37" s="56" t="s">
        <v>188</v>
      </c>
      <c r="B37" s="10"/>
      <c r="C37" s="10"/>
      <c r="D37" t="s">
        <v>185</v>
      </c>
      <c r="E37" s="60"/>
    </row>
    <row r="38" spans="1:13" ht="11.25" customHeight="1">
      <c r="B38" s="60"/>
      <c r="C38" s="60"/>
      <c r="D38" s="60"/>
      <c r="F38" s="64"/>
      <c r="G38" s="64"/>
    </row>
    <row r="39" spans="1:13">
      <c r="A39" s="56" t="s">
        <v>189</v>
      </c>
      <c r="C39" t="s">
        <v>190</v>
      </c>
      <c r="D39" s="10"/>
    </row>
    <row r="40" spans="1:13" ht="15.75">
      <c r="A40" s="65"/>
      <c r="C40" s="64"/>
      <c r="D40" t="s">
        <v>191</v>
      </c>
      <c r="E40" s="64"/>
      <c r="F40" s="64"/>
      <c r="G40" s="64"/>
      <c r="H40" s="64"/>
    </row>
    <row r="41" spans="1:13" ht="15.75">
      <c r="B41" s="64"/>
      <c r="C41" s="64"/>
      <c r="D41" s="10" t="s">
        <v>192</v>
      </c>
      <c r="E41" s="65"/>
      <c r="F41" s="64"/>
      <c r="G41" s="64"/>
      <c r="H41" s="64"/>
    </row>
    <row r="42" spans="1:13" ht="15.75">
      <c r="A42" s="56" t="s">
        <v>193</v>
      </c>
      <c r="B42" s="64"/>
      <c r="C42" s="10" t="s">
        <v>194</v>
      </c>
      <c r="D42" s="65"/>
      <c r="E42" s="65"/>
      <c r="F42" s="64"/>
      <c r="G42" s="64"/>
      <c r="H42" s="64"/>
    </row>
    <row r="43" spans="1:13" ht="15.75">
      <c r="B43" s="64"/>
      <c r="C43" s="64"/>
      <c r="D43" s="65"/>
      <c r="E43" s="65"/>
      <c r="F43" s="64"/>
      <c r="G43" s="64"/>
      <c r="H43" s="64"/>
    </row>
    <row r="44" spans="1:13" ht="18">
      <c r="A44" s="55" t="s">
        <v>195</v>
      </c>
      <c r="B44" s="64"/>
      <c r="C44" s="64"/>
      <c r="D44" s="65"/>
      <c r="E44" s="65"/>
      <c r="F44" s="64"/>
      <c r="G44" s="64"/>
      <c r="H44" s="64"/>
    </row>
    <row r="45" spans="1:13" ht="15.75">
      <c r="A45" s="56" t="s">
        <v>196</v>
      </c>
      <c r="B45" s="64"/>
      <c r="C45" s="10" t="s">
        <v>197</v>
      </c>
      <c r="D45" s="66"/>
      <c r="E45" s="54" t="s">
        <v>198</v>
      </c>
      <c r="F45" s="11" t="s">
        <v>199</v>
      </c>
      <c r="G45" s="67"/>
      <c r="H45" t="s">
        <v>200</v>
      </c>
      <c r="I45" s="67"/>
    </row>
    <row r="46" spans="1:13" ht="15.75">
      <c r="D46" s="65"/>
      <c r="F46" s="68"/>
    </row>
    <row r="47" spans="1:13" ht="21">
      <c r="A47" s="98" t="s">
        <v>22</v>
      </c>
      <c r="B47" s="98"/>
      <c r="C47" s="98"/>
      <c r="D47" s="98"/>
      <c r="E47" s="98"/>
      <c r="F47" s="98"/>
      <c r="G47" s="98"/>
      <c r="H47" s="98"/>
      <c r="I47" s="98"/>
    </row>
    <row r="48" spans="1:13">
      <c r="A48" s="99" t="s">
        <v>126</v>
      </c>
      <c r="B48" s="99"/>
      <c r="C48" s="99"/>
      <c r="D48" s="99"/>
      <c r="E48" s="99"/>
      <c r="F48" s="99"/>
      <c r="G48" s="99"/>
      <c r="H48" s="99"/>
      <c r="I48" s="99"/>
    </row>
    <row r="49" spans="1:9">
      <c r="A49" s="54" t="s">
        <v>127</v>
      </c>
      <c r="C49" s="54" t="s">
        <v>128</v>
      </c>
      <c r="D49" s="54"/>
      <c r="E49" s="54" t="s">
        <v>129</v>
      </c>
      <c r="F49" s="54"/>
      <c r="G49" s="54" t="s">
        <v>130</v>
      </c>
      <c r="H49" s="54"/>
      <c r="I49" s="54"/>
    </row>
    <row r="50" spans="1:9">
      <c r="A50" s="54" t="s">
        <v>131</v>
      </c>
      <c r="C50" s="54" t="s">
        <v>132</v>
      </c>
      <c r="D50" s="54"/>
      <c r="E50" s="54" t="s">
        <v>133</v>
      </c>
      <c r="F50" s="54"/>
      <c r="G50" s="54" t="s">
        <v>134</v>
      </c>
      <c r="H50" s="54"/>
      <c r="I50" s="54"/>
    </row>
    <row r="51" spans="1:9">
      <c r="A51" s="54" t="s">
        <v>135</v>
      </c>
      <c r="C51" s="54" t="s">
        <v>136</v>
      </c>
      <c r="D51" s="54"/>
      <c r="E51" s="54"/>
      <c r="F51" s="54" t="s">
        <v>137</v>
      </c>
      <c r="G51" s="54"/>
      <c r="H51" s="54"/>
      <c r="I51" s="54"/>
    </row>
    <row r="52" spans="1:9">
      <c r="A52" s="54" t="s">
        <v>138</v>
      </c>
      <c r="C52" s="54" t="s">
        <v>139</v>
      </c>
      <c r="D52" s="54"/>
      <c r="E52" s="54"/>
      <c r="F52" s="54"/>
      <c r="G52" s="54"/>
      <c r="H52" s="54"/>
      <c r="I52" s="54"/>
    </row>
    <row r="53" spans="1:9" ht="9.75" customHeight="1">
      <c r="C53" s="54"/>
      <c r="D53" s="54"/>
      <c r="E53" s="54"/>
      <c r="F53" s="54"/>
      <c r="G53" s="54"/>
      <c r="H53" s="54"/>
      <c r="I53" s="54"/>
    </row>
    <row r="54" spans="1:9">
      <c r="A54" s="99" t="s">
        <v>140</v>
      </c>
      <c r="B54" s="99"/>
      <c r="C54" s="99"/>
      <c r="D54" s="99"/>
      <c r="E54" s="99"/>
      <c r="F54" s="99"/>
      <c r="G54" s="99"/>
      <c r="H54" s="99"/>
      <c r="I54" s="99"/>
    </row>
    <row r="55" spans="1:9">
      <c r="A55" s="54" t="s">
        <v>141</v>
      </c>
      <c r="C55" s="54" t="s">
        <v>142</v>
      </c>
      <c r="D55" s="54"/>
      <c r="E55" s="54" t="s">
        <v>143</v>
      </c>
      <c r="F55" s="54"/>
      <c r="G55" s="54" t="s">
        <v>144</v>
      </c>
      <c r="H55" s="54"/>
      <c r="I55" s="54"/>
    </row>
    <row r="56" spans="1:9">
      <c r="A56" s="54" t="s">
        <v>145</v>
      </c>
      <c r="C56" s="54" t="s">
        <v>146</v>
      </c>
      <c r="D56" s="54"/>
      <c r="E56" s="54" t="s">
        <v>147</v>
      </c>
      <c r="F56" s="54"/>
      <c r="G56" s="54"/>
      <c r="H56" s="54"/>
      <c r="I56" s="54"/>
    </row>
    <row r="57" spans="1:9" ht="12" customHeight="1">
      <c r="C57" s="54"/>
      <c r="D57" s="54"/>
      <c r="E57" s="54"/>
      <c r="F57" s="54"/>
      <c r="G57" s="54"/>
      <c r="H57" s="54"/>
      <c r="I57" s="54"/>
    </row>
    <row r="58" spans="1:9" ht="18">
      <c r="A58" s="55" t="s">
        <v>148</v>
      </c>
      <c r="C58" s="54" t="s">
        <v>149</v>
      </c>
      <c r="D58" s="54" t="s">
        <v>150</v>
      </c>
      <c r="E58" s="54"/>
      <c r="F58" s="54"/>
      <c r="G58" s="54"/>
      <c r="H58" s="54"/>
      <c r="I58" s="54"/>
    </row>
    <row r="59" spans="1:9">
      <c r="A59" s="56" t="s">
        <v>151</v>
      </c>
      <c r="B59" s="56"/>
      <c r="C59" s="54" t="s">
        <v>152</v>
      </c>
      <c r="D59" s="54"/>
      <c r="E59" s="54"/>
      <c r="F59" s="54"/>
      <c r="G59" s="54"/>
      <c r="H59" s="54"/>
      <c r="I59" s="54"/>
    </row>
    <row r="60" spans="1:9">
      <c r="A60" s="56" t="s">
        <v>153</v>
      </c>
      <c r="C60" s="54" t="s">
        <v>154</v>
      </c>
      <c r="D60" s="54"/>
      <c r="E60" s="54"/>
      <c r="G60" s="54"/>
      <c r="H60" s="54"/>
      <c r="I60" s="54"/>
    </row>
    <row r="61" spans="1:9">
      <c r="A61" s="57" t="s">
        <v>155</v>
      </c>
    </row>
    <row r="62" spans="1:9">
      <c r="A62" s="57" t="s">
        <v>156</v>
      </c>
      <c r="B62" s="10"/>
    </row>
    <row r="63" spans="1:9">
      <c r="A63" s="58" t="s">
        <v>157</v>
      </c>
      <c r="B63" s="54"/>
      <c r="C63" s="54" t="s">
        <v>154</v>
      </c>
      <c r="F63" t="s">
        <v>158</v>
      </c>
    </row>
    <row r="64" spans="1:9">
      <c r="A64" s="56" t="s">
        <v>159</v>
      </c>
      <c r="C64" s="54" t="s">
        <v>160</v>
      </c>
      <c r="D64" s="54"/>
      <c r="E64" s="54"/>
      <c r="F64" s="54" t="s">
        <v>161</v>
      </c>
      <c r="G64" s="54"/>
      <c r="H64" s="54"/>
      <c r="I64" s="54"/>
    </row>
    <row r="65" spans="1:9">
      <c r="B65" s="54"/>
      <c r="C65" s="54" t="s">
        <v>162</v>
      </c>
      <c r="D65" s="54"/>
      <c r="E65" s="54"/>
      <c r="F65" s="54" t="s">
        <v>161</v>
      </c>
      <c r="G65" s="54"/>
      <c r="H65" s="54"/>
      <c r="I65" s="54"/>
    </row>
    <row r="66" spans="1:9" ht="12" customHeight="1">
      <c r="B66" s="54"/>
      <c r="C66" s="54"/>
      <c r="D66" s="54"/>
      <c r="E66" s="54"/>
      <c r="F66" s="54"/>
      <c r="G66" s="54"/>
      <c r="H66" s="54"/>
      <c r="I66" s="54"/>
    </row>
    <row r="67" spans="1:9" ht="18">
      <c r="A67" s="55" t="s">
        <v>163</v>
      </c>
      <c r="B67" s="54"/>
      <c r="C67" s="54" t="s">
        <v>164</v>
      </c>
      <c r="D67" s="54"/>
      <c r="E67" s="54" t="s">
        <v>165</v>
      </c>
      <c r="F67" s="54"/>
      <c r="G67" s="54"/>
      <c r="H67" s="54"/>
      <c r="I67" s="54"/>
    </row>
    <row r="68" spans="1:9">
      <c r="A68" s="56" t="s">
        <v>159</v>
      </c>
      <c r="B68" s="54"/>
      <c r="C68" s="54" t="s">
        <v>166</v>
      </c>
      <c r="D68" s="54"/>
      <c r="E68" s="54"/>
      <c r="F68" s="54" t="s">
        <v>167</v>
      </c>
      <c r="G68" s="54"/>
      <c r="H68" s="54"/>
      <c r="I68" s="54"/>
    </row>
    <row r="69" spans="1:9">
      <c r="A69" s="56" t="s">
        <v>168</v>
      </c>
      <c r="B69" s="54"/>
      <c r="C69" s="54" t="s">
        <v>169</v>
      </c>
      <c r="D69" s="54"/>
      <c r="E69" s="54"/>
      <c r="F69" s="54" t="s">
        <v>170</v>
      </c>
      <c r="G69" s="54"/>
      <c r="H69" s="54"/>
      <c r="I69" s="54"/>
    </row>
    <row r="70" spans="1:9">
      <c r="A70" s="56" t="s">
        <v>171</v>
      </c>
      <c r="B70" s="54"/>
      <c r="C70" s="54" t="s">
        <v>172</v>
      </c>
      <c r="D70" s="54"/>
      <c r="E70" s="54"/>
      <c r="F70" s="54" t="s">
        <v>173</v>
      </c>
      <c r="G70" s="54"/>
      <c r="H70" s="54"/>
      <c r="I70" s="54"/>
    </row>
    <row r="71" spans="1:9">
      <c r="C71" s="54" t="s">
        <v>174</v>
      </c>
      <c r="F71" s="59"/>
    </row>
    <row r="72" spans="1:9">
      <c r="C72" s="54"/>
      <c r="F72" s="59"/>
    </row>
    <row r="73" spans="1:9">
      <c r="A73" s="56" t="s">
        <v>175</v>
      </c>
      <c r="C73" s="54" t="s">
        <v>176</v>
      </c>
      <c r="E73" t="s">
        <v>177</v>
      </c>
      <c r="G73" t="s">
        <v>178</v>
      </c>
    </row>
    <row r="74" spans="1:9" ht="18.75">
      <c r="A74" s="56" t="s">
        <v>168</v>
      </c>
      <c r="B74" s="60"/>
      <c r="C74" s="56" t="s">
        <v>171</v>
      </c>
      <c r="D74" s="60"/>
      <c r="E74" s="60"/>
      <c r="F74" s="60"/>
      <c r="G74" s="60"/>
      <c r="H74" s="60"/>
    </row>
    <row r="75" spans="1:9" ht="18.75">
      <c r="A75" s="61" t="s">
        <v>179</v>
      </c>
      <c r="B75" s="60"/>
      <c r="C75" s="54" t="s">
        <v>180</v>
      </c>
      <c r="E75" s="56"/>
      <c r="F75" s="60"/>
      <c r="G75" s="60"/>
      <c r="H75" s="60"/>
    </row>
    <row r="76" spans="1:9">
      <c r="C76" s="56" t="s">
        <v>171</v>
      </c>
    </row>
    <row r="77" spans="1:9" ht="12" customHeight="1"/>
    <row r="78" spans="1:9" ht="20.25" customHeight="1">
      <c r="A78" s="55" t="s">
        <v>181</v>
      </c>
      <c r="B78" s="62"/>
      <c r="C78" s="62" t="s">
        <v>182</v>
      </c>
      <c r="D78" s="62"/>
      <c r="E78" s="62" t="s">
        <v>183</v>
      </c>
      <c r="F78" s="62"/>
      <c r="G78" s="62"/>
      <c r="H78" s="62"/>
      <c r="I78" s="60"/>
    </row>
    <row r="79" spans="1:9">
      <c r="A79" s="56" t="s">
        <v>151</v>
      </c>
      <c r="B79" s="56"/>
      <c r="C79" s="54" t="s">
        <v>152</v>
      </c>
      <c r="D79" s="54"/>
      <c r="E79" s="10"/>
      <c r="F79" s="10"/>
      <c r="G79" s="10"/>
      <c r="H79" s="10"/>
      <c r="I79" s="10"/>
    </row>
    <row r="80" spans="1:9" ht="10.5" customHeight="1">
      <c r="A80" s="56"/>
      <c r="B80" s="56"/>
      <c r="C80" s="54"/>
      <c r="D80" s="54"/>
      <c r="E80" s="10"/>
      <c r="F80" s="10"/>
      <c r="G80" s="10"/>
      <c r="H80" s="10"/>
      <c r="I80" s="10"/>
    </row>
    <row r="81" spans="1:9">
      <c r="A81" s="63" t="s">
        <v>184</v>
      </c>
      <c r="B81" s="10"/>
      <c r="C81" s="10"/>
      <c r="D81" t="s">
        <v>185</v>
      </c>
      <c r="E81" s="10"/>
      <c r="F81" s="10"/>
      <c r="G81" s="10"/>
      <c r="H81" s="10"/>
      <c r="I81" s="10"/>
    </row>
    <row r="82" spans="1:9">
      <c r="A82" s="63" t="s">
        <v>186</v>
      </c>
      <c r="B82" s="10"/>
      <c r="C82" s="10"/>
      <c r="D82" t="s">
        <v>185</v>
      </c>
      <c r="E82" s="10"/>
      <c r="F82" s="10"/>
      <c r="G82" s="10"/>
      <c r="H82" s="10"/>
      <c r="I82" s="10"/>
    </row>
    <row r="83" spans="1:9">
      <c r="A83" s="56" t="s">
        <v>187</v>
      </c>
      <c r="B83" s="10"/>
      <c r="C83" s="10"/>
      <c r="D83" t="s">
        <v>185</v>
      </c>
      <c r="E83" s="10"/>
      <c r="F83" s="10"/>
      <c r="G83" s="10"/>
      <c r="H83" s="10"/>
      <c r="I83" s="10"/>
    </row>
    <row r="84" spans="1:9" ht="18.75">
      <c r="A84" s="56" t="s">
        <v>188</v>
      </c>
      <c r="B84" s="10"/>
      <c r="C84" s="10"/>
      <c r="D84" t="s">
        <v>185</v>
      </c>
      <c r="E84" s="60"/>
    </row>
    <row r="85" spans="1:9" ht="12" customHeight="1">
      <c r="B85" s="60"/>
      <c r="C85" s="60"/>
      <c r="D85" s="60"/>
      <c r="F85" s="64"/>
      <c r="G85" s="64"/>
    </row>
    <row r="86" spans="1:9">
      <c r="A86" s="56" t="s">
        <v>189</v>
      </c>
      <c r="C86" t="s">
        <v>190</v>
      </c>
      <c r="D86" s="10"/>
    </row>
    <row r="87" spans="1:9" ht="15.75">
      <c r="A87" s="65"/>
      <c r="C87" s="64"/>
      <c r="D87" t="s">
        <v>191</v>
      </c>
      <c r="E87" s="64"/>
      <c r="F87" s="64"/>
      <c r="G87" s="64"/>
      <c r="H87" s="64"/>
    </row>
    <row r="88" spans="1:9" ht="15.75">
      <c r="B88" s="64"/>
      <c r="C88" s="64"/>
      <c r="D88" t="s">
        <v>201</v>
      </c>
      <c r="E88" s="65"/>
      <c r="F88" s="64"/>
      <c r="G88" s="64"/>
      <c r="H88" s="64"/>
    </row>
    <row r="89" spans="1:9" ht="15.75">
      <c r="A89" s="56" t="s">
        <v>193</v>
      </c>
      <c r="B89" s="64"/>
      <c r="C89" s="10" t="s">
        <v>194</v>
      </c>
      <c r="D89" s="65"/>
      <c r="E89" s="65"/>
      <c r="F89" s="64"/>
      <c r="G89" s="64"/>
      <c r="H89" s="64"/>
    </row>
    <row r="90" spans="1:9" ht="9.75" customHeight="1">
      <c r="B90" s="64"/>
      <c r="C90" s="64"/>
      <c r="D90" s="65"/>
      <c r="E90" s="65"/>
      <c r="F90" s="64"/>
      <c r="G90" s="64"/>
      <c r="H90" s="64"/>
    </row>
    <row r="91" spans="1:9" ht="18">
      <c r="A91" s="55" t="s">
        <v>195</v>
      </c>
      <c r="B91" s="64"/>
      <c r="C91" s="64"/>
      <c r="D91" s="65"/>
      <c r="E91" s="65"/>
      <c r="F91" s="64"/>
      <c r="G91" s="64"/>
      <c r="H91" s="64"/>
    </row>
    <row r="92" spans="1:9" ht="15.75">
      <c r="A92" s="56" t="s">
        <v>196</v>
      </c>
      <c r="B92" s="64"/>
      <c r="C92" s="10" t="s">
        <v>197</v>
      </c>
      <c r="D92" s="66"/>
      <c r="E92" s="54" t="s">
        <v>198</v>
      </c>
      <c r="F92" s="11" t="s">
        <v>199</v>
      </c>
      <c r="G92" s="67"/>
      <c r="H92" t="s">
        <v>200</v>
      </c>
      <c r="I92" s="67"/>
    </row>
    <row r="93" spans="1:9" ht="21">
      <c r="A93" s="98" t="s">
        <v>23</v>
      </c>
      <c r="B93" s="98"/>
      <c r="C93" s="98"/>
      <c r="D93" s="98"/>
      <c r="E93" s="98"/>
      <c r="F93" s="98"/>
      <c r="G93" s="98"/>
      <c r="H93" s="98"/>
      <c r="I93" s="98"/>
    </row>
    <row r="94" spans="1:9">
      <c r="A94" s="99" t="s">
        <v>126</v>
      </c>
      <c r="B94" s="99"/>
      <c r="C94" s="99"/>
      <c r="D94" s="99"/>
      <c r="E94" s="99"/>
      <c r="F94" s="99"/>
      <c r="G94" s="99"/>
      <c r="H94" s="99"/>
      <c r="I94" s="99"/>
    </row>
    <row r="95" spans="1:9">
      <c r="A95" s="54" t="s">
        <v>127</v>
      </c>
      <c r="C95" s="54" t="s">
        <v>128</v>
      </c>
      <c r="D95" s="54"/>
      <c r="E95" s="54" t="s">
        <v>129</v>
      </c>
      <c r="F95" s="54"/>
      <c r="G95" s="54" t="s">
        <v>130</v>
      </c>
      <c r="H95" s="54"/>
      <c r="I95" s="54"/>
    </row>
    <row r="96" spans="1:9">
      <c r="A96" s="54" t="s">
        <v>131</v>
      </c>
      <c r="C96" s="54" t="s">
        <v>132</v>
      </c>
      <c r="D96" s="54"/>
      <c r="E96" s="54" t="s">
        <v>133</v>
      </c>
      <c r="F96" s="54"/>
      <c r="G96" s="54" t="s">
        <v>134</v>
      </c>
      <c r="H96" s="54"/>
      <c r="I96" s="54"/>
    </row>
    <row r="97" spans="1:9">
      <c r="A97" s="54" t="s">
        <v>135</v>
      </c>
      <c r="C97" s="54" t="s">
        <v>136</v>
      </c>
      <c r="D97" s="54"/>
      <c r="E97" s="54"/>
      <c r="F97" s="54" t="s">
        <v>137</v>
      </c>
      <c r="G97" s="54"/>
      <c r="H97" s="54"/>
      <c r="I97" s="54"/>
    </row>
    <row r="98" spans="1:9">
      <c r="A98" s="54" t="s">
        <v>138</v>
      </c>
      <c r="C98" s="54" t="s">
        <v>139</v>
      </c>
      <c r="D98" s="54"/>
      <c r="E98" s="54"/>
      <c r="F98" s="54"/>
      <c r="G98" s="54"/>
      <c r="H98" s="54"/>
      <c r="I98" s="54"/>
    </row>
    <row r="99" spans="1:9" ht="10.5" customHeight="1">
      <c r="C99" s="54"/>
      <c r="D99" s="54"/>
      <c r="E99" s="54"/>
      <c r="F99" s="54"/>
      <c r="G99" s="54"/>
      <c r="H99" s="54"/>
      <c r="I99" s="54"/>
    </row>
    <row r="100" spans="1:9">
      <c r="A100" s="99" t="s">
        <v>140</v>
      </c>
      <c r="B100" s="99"/>
      <c r="C100" s="99"/>
      <c r="D100" s="99"/>
      <c r="E100" s="99"/>
      <c r="F100" s="99"/>
      <c r="G100" s="99"/>
      <c r="H100" s="99"/>
      <c r="I100" s="99"/>
    </row>
    <row r="101" spans="1:9">
      <c r="A101" s="54" t="s">
        <v>141</v>
      </c>
      <c r="C101" s="54" t="s">
        <v>142</v>
      </c>
      <c r="D101" s="54"/>
      <c r="E101" s="54" t="s">
        <v>143</v>
      </c>
      <c r="F101" s="54"/>
      <c r="G101" s="54" t="s">
        <v>144</v>
      </c>
      <c r="H101" s="54"/>
      <c r="I101" s="54"/>
    </row>
    <row r="102" spans="1:9">
      <c r="A102" s="54" t="s">
        <v>145</v>
      </c>
      <c r="C102" s="54" t="s">
        <v>146</v>
      </c>
      <c r="D102" s="54"/>
      <c r="E102" s="54" t="s">
        <v>147</v>
      </c>
      <c r="F102" s="54"/>
      <c r="G102" s="54"/>
      <c r="H102" s="54"/>
      <c r="I102" s="54"/>
    </row>
    <row r="103" spans="1:9" ht="9.75" customHeight="1">
      <c r="C103" s="54"/>
      <c r="D103" s="54"/>
      <c r="E103" s="54"/>
      <c r="F103" s="54"/>
      <c r="G103" s="54"/>
      <c r="H103" s="54"/>
      <c r="I103" s="54"/>
    </row>
    <row r="104" spans="1:9" ht="18">
      <c r="A104" s="55" t="s">
        <v>148</v>
      </c>
      <c r="C104" s="54" t="s">
        <v>149</v>
      </c>
      <c r="D104" s="54" t="s">
        <v>150</v>
      </c>
      <c r="E104" s="54"/>
      <c r="F104" s="54"/>
      <c r="G104" s="54"/>
      <c r="H104" s="54"/>
      <c r="I104" s="54"/>
    </row>
    <row r="105" spans="1:9">
      <c r="A105" s="56" t="s">
        <v>151</v>
      </c>
      <c r="B105" s="56"/>
      <c r="C105" s="54" t="s">
        <v>152</v>
      </c>
      <c r="D105" s="54"/>
      <c r="E105" s="54"/>
      <c r="F105" s="54"/>
      <c r="G105" s="54"/>
      <c r="H105" s="54"/>
      <c r="I105" s="54"/>
    </row>
    <row r="106" spans="1:9">
      <c r="A106" s="56" t="s">
        <v>153</v>
      </c>
      <c r="C106" s="54" t="s">
        <v>202</v>
      </c>
      <c r="D106" s="54"/>
      <c r="E106" s="54"/>
      <c r="G106" s="54"/>
      <c r="H106" s="54"/>
      <c r="I106" s="54"/>
    </row>
    <row r="107" spans="1:9">
      <c r="A107" s="57" t="s">
        <v>155</v>
      </c>
    </row>
    <row r="108" spans="1:9">
      <c r="A108" s="57" t="s">
        <v>156</v>
      </c>
      <c r="B108" s="10"/>
    </row>
    <row r="109" spans="1:9">
      <c r="A109" s="58" t="s">
        <v>157</v>
      </c>
      <c r="B109" s="54"/>
      <c r="C109" s="54" t="s">
        <v>154</v>
      </c>
      <c r="F109" t="s">
        <v>158</v>
      </c>
    </row>
    <row r="110" spans="1:9">
      <c r="A110" s="56" t="s">
        <v>159</v>
      </c>
      <c r="C110" s="54" t="s">
        <v>160</v>
      </c>
      <c r="D110" s="54"/>
      <c r="E110" s="54"/>
      <c r="F110" s="54" t="s">
        <v>161</v>
      </c>
      <c r="G110" s="54"/>
      <c r="H110" s="54"/>
      <c r="I110" s="54"/>
    </row>
    <row r="111" spans="1:9">
      <c r="B111" s="54"/>
      <c r="C111" s="54" t="s">
        <v>162</v>
      </c>
      <c r="D111" s="54"/>
      <c r="E111" s="54"/>
      <c r="F111" s="54" t="s">
        <v>161</v>
      </c>
      <c r="G111" s="54"/>
      <c r="H111" s="54"/>
      <c r="I111" s="54"/>
    </row>
    <row r="112" spans="1:9" ht="15.75" customHeight="1">
      <c r="A112" s="56" t="s">
        <v>179</v>
      </c>
      <c r="B112" s="54"/>
      <c r="C112" s="54" t="s">
        <v>203</v>
      </c>
      <c r="D112" s="54"/>
      <c r="E112" s="54"/>
      <c r="F112" s="54"/>
      <c r="G112" s="54"/>
      <c r="H112" s="54"/>
      <c r="I112" s="54"/>
    </row>
    <row r="113" spans="1:9" ht="9.75" customHeight="1">
      <c r="A113" s="56"/>
      <c r="B113" s="54"/>
      <c r="C113" s="54"/>
      <c r="D113" s="54"/>
      <c r="E113" s="54"/>
      <c r="F113" s="54"/>
      <c r="G113" s="54"/>
      <c r="H113" s="54"/>
      <c r="I113" s="54"/>
    </row>
    <row r="114" spans="1:9" ht="18">
      <c r="A114" s="55" t="s">
        <v>163</v>
      </c>
      <c r="B114" s="54"/>
      <c r="C114" s="54" t="s">
        <v>164</v>
      </c>
      <c r="D114" s="54"/>
      <c r="E114" s="54" t="s">
        <v>165</v>
      </c>
      <c r="F114" s="54"/>
      <c r="G114" s="54"/>
      <c r="H114" s="54"/>
      <c r="I114" s="54"/>
    </row>
    <row r="115" spans="1:9">
      <c r="A115" s="56" t="s">
        <v>159</v>
      </c>
      <c r="B115" s="54"/>
      <c r="C115" s="54" t="s">
        <v>166</v>
      </c>
      <c r="D115" s="54"/>
      <c r="E115" s="54"/>
      <c r="F115" s="54" t="s">
        <v>167</v>
      </c>
      <c r="G115" s="54"/>
      <c r="H115" s="54"/>
      <c r="I115" s="54"/>
    </row>
    <row r="116" spans="1:9">
      <c r="A116" s="56" t="s">
        <v>168</v>
      </c>
      <c r="B116" s="54"/>
      <c r="C116" s="54" t="s">
        <v>169</v>
      </c>
      <c r="D116" s="54"/>
      <c r="E116" s="54"/>
      <c r="F116" s="54" t="s">
        <v>170</v>
      </c>
      <c r="G116" s="54"/>
      <c r="H116" s="54"/>
      <c r="I116" s="54"/>
    </row>
    <row r="117" spans="1:9">
      <c r="A117" s="56" t="s">
        <v>171</v>
      </c>
      <c r="B117" s="54"/>
      <c r="C117" s="54" t="s">
        <v>172</v>
      </c>
      <c r="D117" s="54"/>
      <c r="E117" s="54"/>
      <c r="F117" s="54" t="s">
        <v>173</v>
      </c>
      <c r="G117" s="54"/>
      <c r="H117" s="54"/>
      <c r="I117" s="54"/>
    </row>
    <row r="118" spans="1:9">
      <c r="C118" s="54" t="s">
        <v>174</v>
      </c>
      <c r="F118" s="59"/>
    </row>
    <row r="119" spans="1:9">
      <c r="A119" s="56" t="s">
        <v>175</v>
      </c>
      <c r="C119" s="54" t="s">
        <v>176</v>
      </c>
      <c r="E119" t="s">
        <v>177</v>
      </c>
      <c r="G119" t="s">
        <v>178</v>
      </c>
    </row>
    <row r="120" spans="1:9" ht="18.75">
      <c r="A120" s="56" t="s">
        <v>168</v>
      </c>
      <c r="B120" s="60"/>
      <c r="C120" s="56" t="s">
        <v>171</v>
      </c>
      <c r="D120" s="60"/>
      <c r="E120" s="60"/>
      <c r="F120" s="60"/>
      <c r="G120" s="60"/>
      <c r="H120" s="60"/>
    </row>
    <row r="121" spans="1:9" ht="18.75">
      <c r="A121" s="61" t="s">
        <v>179</v>
      </c>
      <c r="B121" s="60"/>
      <c r="C121" s="54" t="s">
        <v>180</v>
      </c>
      <c r="E121" s="56"/>
      <c r="F121" s="60"/>
      <c r="G121" s="60"/>
      <c r="H121" s="60"/>
    </row>
    <row r="122" spans="1:9">
      <c r="C122" s="56" t="s">
        <v>171</v>
      </c>
    </row>
    <row r="123" spans="1:9" ht="9.75" customHeight="1"/>
    <row r="124" spans="1:9" ht="18.75">
      <c r="A124" s="55" t="s">
        <v>181</v>
      </c>
      <c r="B124" s="62"/>
      <c r="C124" s="62" t="s">
        <v>182</v>
      </c>
      <c r="D124" s="62"/>
      <c r="E124" s="62" t="s">
        <v>183</v>
      </c>
      <c r="F124" s="62"/>
      <c r="G124" s="62"/>
      <c r="H124" s="62"/>
      <c r="I124" s="60"/>
    </row>
    <row r="125" spans="1:9">
      <c r="A125" s="56" t="s">
        <v>151</v>
      </c>
      <c r="B125" s="56"/>
      <c r="C125" s="54" t="s">
        <v>152</v>
      </c>
      <c r="D125" s="54"/>
      <c r="E125" s="10"/>
      <c r="F125" s="10"/>
      <c r="G125" s="10"/>
      <c r="H125" s="10"/>
      <c r="I125" s="10"/>
    </row>
    <row r="126" spans="1:9" ht="9" customHeight="1">
      <c r="A126" s="56"/>
      <c r="B126" s="56"/>
      <c r="C126" s="54"/>
      <c r="D126" s="54"/>
      <c r="E126" s="10"/>
      <c r="F126" s="10"/>
      <c r="G126" s="10"/>
      <c r="H126" s="10"/>
      <c r="I126" s="10"/>
    </row>
    <row r="127" spans="1:9">
      <c r="A127" s="63" t="s">
        <v>184</v>
      </c>
      <c r="B127" s="10"/>
      <c r="C127" s="10"/>
      <c r="D127" t="s">
        <v>185</v>
      </c>
      <c r="E127" s="10"/>
      <c r="F127" s="10"/>
      <c r="G127" s="10"/>
      <c r="H127" s="10"/>
      <c r="I127" s="10"/>
    </row>
    <row r="128" spans="1:9">
      <c r="A128" s="63" t="s">
        <v>186</v>
      </c>
      <c r="B128" s="10"/>
      <c r="C128" s="10"/>
      <c r="D128" t="s">
        <v>185</v>
      </c>
      <c r="E128" s="10"/>
      <c r="F128" s="10"/>
      <c r="G128" s="10"/>
      <c r="H128" s="10"/>
      <c r="I128" s="10"/>
    </row>
    <row r="129" spans="1:9">
      <c r="A129" s="56" t="s">
        <v>187</v>
      </c>
      <c r="B129" s="10"/>
      <c r="C129" s="10"/>
      <c r="D129" t="s">
        <v>185</v>
      </c>
      <c r="E129" s="10"/>
      <c r="F129" s="10"/>
      <c r="G129" s="10"/>
      <c r="H129" s="10"/>
      <c r="I129" s="10"/>
    </row>
    <row r="130" spans="1:9" ht="18.75">
      <c r="A130" s="56" t="s">
        <v>188</v>
      </c>
      <c r="B130" s="10"/>
      <c r="C130" s="10"/>
      <c r="D130" t="s">
        <v>185</v>
      </c>
      <c r="E130" s="60"/>
    </row>
    <row r="131" spans="1:9">
      <c r="A131" s="56" t="s">
        <v>189</v>
      </c>
      <c r="C131" t="s">
        <v>190</v>
      </c>
      <c r="D131" s="10"/>
    </row>
    <row r="132" spans="1:9" ht="15.75">
      <c r="A132" s="65"/>
      <c r="C132" s="64"/>
      <c r="D132" t="s">
        <v>191</v>
      </c>
      <c r="E132" s="64"/>
      <c r="F132" s="64"/>
      <c r="G132" s="64"/>
      <c r="H132" s="64"/>
    </row>
    <row r="133" spans="1:9" ht="15.75">
      <c r="B133" s="64"/>
      <c r="C133" s="64"/>
      <c r="D133" t="s">
        <v>201</v>
      </c>
      <c r="E133" s="65"/>
      <c r="F133" s="64"/>
      <c r="G133" s="64"/>
      <c r="H133" s="64"/>
    </row>
    <row r="134" spans="1:9" ht="15.75">
      <c r="B134" s="64"/>
      <c r="C134" s="10" t="s">
        <v>204</v>
      </c>
      <c r="D134" t="s">
        <v>205</v>
      </c>
      <c r="E134" s="65"/>
      <c r="F134" s="64"/>
      <c r="G134" s="64"/>
      <c r="H134" s="64"/>
    </row>
    <row r="135" spans="1:9" ht="15.75">
      <c r="A135" s="56" t="s">
        <v>193</v>
      </c>
      <c r="B135" s="64"/>
      <c r="C135" s="10" t="s">
        <v>194</v>
      </c>
      <c r="D135" s="65"/>
      <c r="E135" s="65"/>
      <c r="F135" s="64"/>
      <c r="G135" s="64"/>
      <c r="H135" s="64"/>
    </row>
    <row r="136" spans="1:9" ht="7.5" customHeight="1">
      <c r="B136" s="64"/>
      <c r="C136" s="64"/>
      <c r="D136" s="65"/>
      <c r="E136" s="65"/>
      <c r="F136" s="64"/>
      <c r="G136" s="64"/>
      <c r="H136" s="64"/>
    </row>
    <row r="137" spans="1:9" ht="18">
      <c r="A137" s="55" t="s">
        <v>195</v>
      </c>
      <c r="B137" s="64"/>
      <c r="C137" s="64"/>
      <c r="D137" s="65"/>
      <c r="E137" s="65"/>
      <c r="F137" s="64"/>
      <c r="G137" s="64"/>
      <c r="H137" s="64"/>
    </row>
    <row r="138" spans="1:9" ht="15.75">
      <c r="A138" s="56" t="s">
        <v>196</v>
      </c>
      <c r="B138" s="64"/>
      <c r="C138" s="10" t="s">
        <v>197</v>
      </c>
      <c r="D138" s="66"/>
      <c r="E138" s="54" t="s">
        <v>198</v>
      </c>
      <c r="F138" s="11" t="s">
        <v>199</v>
      </c>
      <c r="G138" s="67"/>
      <c r="H138" t="s">
        <v>200</v>
      </c>
      <c r="I138" s="67"/>
    </row>
    <row r="139" spans="1:9">
      <c r="A139" s="56" t="s">
        <v>206</v>
      </c>
    </row>
    <row r="175" ht="12.75" customHeight="1"/>
    <row r="181" ht="12.75" customHeight="1"/>
  </sheetData>
  <mergeCells count="9">
    <mergeCell ref="A93:I93"/>
    <mergeCell ref="A94:I94"/>
    <mergeCell ref="A100:I100"/>
    <mergeCell ref="A1:I1"/>
    <mergeCell ref="A2:I2"/>
    <mergeCell ref="A8:I8"/>
    <mergeCell ref="A47:I47"/>
    <mergeCell ref="A48:I48"/>
    <mergeCell ref="A54:I5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7"/>
  <sheetViews>
    <sheetView zoomScaleNormal="100" workbookViewId="0">
      <selection activeCell="C2" sqref="C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6.42578125" style="11" customWidth="1"/>
    <col min="9" max="9" width="13.42578125" style="11" customWidth="1"/>
    <col min="10" max="10" width="4.5703125" style="10" bestFit="1" customWidth="1"/>
    <col min="11" max="11" width="18.7109375" style="10" bestFit="1" customWidth="1"/>
    <col min="12" max="12" width="8.140625" style="10"/>
    <col min="13" max="13" width="18.7109375" style="10" bestFit="1" customWidth="1"/>
    <col min="14" max="14" width="13.28515625" style="10" bestFit="1" customWidth="1"/>
    <col min="15" max="15" width="22.85546875" style="10" bestFit="1" customWidth="1"/>
    <col min="16" max="16" width="8.28515625" style="10" bestFit="1" customWidth="1"/>
    <col min="17" max="16384" width="8.140625" style="10"/>
  </cols>
  <sheetData>
    <row r="1" spans="1:11">
      <c r="B1" s="36" t="s">
        <v>0</v>
      </c>
      <c r="C1" s="36" t="s">
        <v>110</v>
      </c>
      <c r="D1" s="11" t="s">
        <v>16</v>
      </c>
      <c r="E1" s="36" t="s">
        <v>4</v>
      </c>
      <c r="F1" s="36" t="s">
        <v>1</v>
      </c>
      <c r="H1" s="36"/>
    </row>
    <row r="2" spans="1:11">
      <c r="B2" s="11">
        <f>Maxes!C8+10</f>
        <v>575</v>
      </c>
      <c r="C2" s="11">
        <f>Maxes!C9+5</f>
        <v>365</v>
      </c>
      <c r="D2" s="11">
        <f>Maxes!C10+10</f>
        <v>605</v>
      </c>
      <c r="E2" s="11">
        <f>Maxes!C11+5</f>
        <v>240</v>
      </c>
      <c r="F2" s="11">
        <f>Maxes!C12+5</f>
        <v>290</v>
      </c>
    </row>
    <row r="3" spans="1:11">
      <c r="A3" s="4" t="s">
        <v>20</v>
      </c>
      <c r="B3" s="82" t="s">
        <v>25</v>
      </c>
      <c r="C3" s="82"/>
      <c r="D3" s="82" t="s">
        <v>50</v>
      </c>
      <c r="E3" s="82"/>
      <c r="F3" s="82" t="s">
        <v>51</v>
      </c>
      <c r="G3" s="82"/>
      <c r="H3" s="82" t="s">
        <v>52</v>
      </c>
      <c r="I3" s="82"/>
      <c r="K3" t="s">
        <v>84</v>
      </c>
    </row>
    <row r="4" spans="1:11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H4" s="12" t="s">
        <v>17</v>
      </c>
      <c r="I4" s="13" t="s">
        <v>18</v>
      </c>
      <c r="K4" t="s">
        <v>85</v>
      </c>
    </row>
    <row r="5" spans="1:11">
      <c r="A5" s="39" t="s">
        <v>83</v>
      </c>
      <c r="B5" s="12"/>
      <c r="C5" s="13">
        <v>20</v>
      </c>
      <c r="D5" s="12"/>
      <c r="E5" s="13">
        <v>20</v>
      </c>
      <c r="F5" s="12"/>
      <c r="G5" s="13">
        <v>20</v>
      </c>
      <c r="H5" s="12"/>
      <c r="I5" s="13">
        <v>15</v>
      </c>
      <c r="K5" t="s">
        <v>86</v>
      </c>
    </row>
    <row r="6" spans="1:11">
      <c r="A6" s="40" t="s">
        <v>28</v>
      </c>
      <c r="B6" s="5"/>
      <c r="C6" s="14" t="s">
        <v>27</v>
      </c>
      <c r="D6" s="5"/>
      <c r="E6" s="14" t="s">
        <v>27</v>
      </c>
      <c r="F6" s="5"/>
      <c r="G6" s="14" t="s">
        <v>27</v>
      </c>
      <c r="H6" s="5"/>
      <c r="I6" s="14" t="s">
        <v>27</v>
      </c>
      <c r="K6" s="10" t="s">
        <v>87</v>
      </c>
    </row>
    <row r="7" spans="1:11">
      <c r="A7" s="41" t="s">
        <v>29</v>
      </c>
      <c r="B7" s="83" t="s">
        <v>15</v>
      </c>
      <c r="C7" s="84"/>
      <c r="D7" s="83" t="s">
        <v>15</v>
      </c>
      <c r="E7" s="84"/>
      <c r="F7" s="83" t="s">
        <v>15</v>
      </c>
      <c r="G7" s="84"/>
      <c r="H7" s="83" t="s">
        <v>15</v>
      </c>
      <c r="I7" s="84"/>
    </row>
    <row r="8" spans="1:11">
      <c r="A8" s="95" t="s">
        <v>0</v>
      </c>
      <c r="B8" s="5">
        <v>0.45</v>
      </c>
      <c r="C8" s="14" t="str">
        <f>MROUND(B8*$B$2,5)&amp;"x5"</f>
        <v>260x5</v>
      </c>
      <c r="D8" s="5">
        <v>0.5</v>
      </c>
      <c r="E8" s="14" t="str">
        <f>MROUND(D8*$B$2,5)&amp;"x5"</f>
        <v>290x5</v>
      </c>
      <c r="F8" s="5">
        <v>0.45</v>
      </c>
      <c r="G8" s="14" t="str">
        <f>MROUND(F8*$B$2,5)&amp;"x5"</f>
        <v>260x5</v>
      </c>
      <c r="H8" s="5">
        <v>0.4</v>
      </c>
      <c r="I8" s="14" t="str">
        <f>MROUND(H8*$B$2,5)&amp;"x5"</f>
        <v>230x5</v>
      </c>
    </row>
    <row r="9" spans="1:11">
      <c r="A9" s="96"/>
      <c r="B9" s="6">
        <v>0.55000000000000004</v>
      </c>
      <c r="C9" s="15" t="str">
        <f>MROUND(B9*$B$2,5)&amp;"x5"</f>
        <v>315x5</v>
      </c>
      <c r="D9" s="6">
        <v>0.6</v>
      </c>
      <c r="E9" s="15" t="str">
        <f>MROUND(D9*$B$2,5)&amp;"x4"</f>
        <v>345x4</v>
      </c>
      <c r="F9" s="6">
        <v>0.55000000000000004</v>
      </c>
      <c r="G9" s="15" t="str">
        <f>MROUND(F9*$B$2,5)&amp;"x4"</f>
        <v>315x4</v>
      </c>
      <c r="H9" s="6">
        <v>0.5</v>
      </c>
      <c r="I9" s="15" t="str">
        <f>MROUND(H9*$B$2,5)&amp;"x5"</f>
        <v>290x5</v>
      </c>
    </row>
    <row r="10" spans="1:11">
      <c r="A10" s="96"/>
      <c r="B10" s="6">
        <v>0.65</v>
      </c>
      <c r="C10" s="15" t="str">
        <f t="shared" ref="C10:C11" si="0">MROUND(B10*$B$2,5)&amp;"x5"</f>
        <v>375x5</v>
      </c>
      <c r="D10" s="6">
        <v>0.7</v>
      </c>
      <c r="E10" s="15" t="str">
        <f>MROUND(D10*$B$2,5)&amp;"x3"</f>
        <v>405x3</v>
      </c>
      <c r="F10" s="6">
        <v>0.65</v>
      </c>
      <c r="G10" s="15" t="str">
        <f>MROUND(F10*$B$2,5)&amp;"x4"</f>
        <v>375x4</v>
      </c>
      <c r="H10" s="6">
        <v>0.6</v>
      </c>
      <c r="I10" s="15" t="str">
        <f>MROUND(H10*$B$2,5)&amp;"x5"</f>
        <v>345x5</v>
      </c>
    </row>
    <row r="11" spans="1:11">
      <c r="A11" s="96"/>
      <c r="B11" s="6">
        <v>0.75</v>
      </c>
      <c r="C11" s="15" t="str">
        <f t="shared" si="0"/>
        <v>430x5</v>
      </c>
      <c r="D11" s="6">
        <v>0.8</v>
      </c>
      <c r="E11" s="15" t="str">
        <f>MROUND(D11*$B$2,5)&amp;"x3"</f>
        <v>460x3</v>
      </c>
      <c r="F11" s="6">
        <v>0.75</v>
      </c>
      <c r="G11" s="15" t="str">
        <f>MROUND(F11*$B$2,5)&amp;"x5"</f>
        <v>430x5</v>
      </c>
      <c r="H11" s="6"/>
      <c r="I11" s="15"/>
    </row>
    <row r="12" spans="1:11">
      <c r="A12" s="96"/>
      <c r="B12" s="6">
        <v>0.85</v>
      </c>
      <c r="C12" s="15" t="str">
        <f>MROUND(B12*$B$2,5)&amp;"x7-9"</f>
        <v>490x7-9</v>
      </c>
      <c r="D12" s="6">
        <v>0.9</v>
      </c>
      <c r="E12" s="15" t="str">
        <f>MROUND(D12*$B$2,5)&amp;"x5-7"</f>
        <v>520x5-7</v>
      </c>
      <c r="F12" s="6">
        <v>0.85</v>
      </c>
      <c r="G12" s="15" t="str">
        <f>MROUND(F12*$B$2,5)&amp;"x3"</f>
        <v>490x3</v>
      </c>
      <c r="H12" s="6"/>
      <c r="I12" s="15"/>
    </row>
    <row r="13" spans="1:11">
      <c r="A13" s="96"/>
      <c r="B13" s="6">
        <v>0.5</v>
      </c>
      <c r="C13" s="15" t="str">
        <f>MROUND(B13*$B$2,5)&amp;"x5x10"</f>
        <v>290x5x10</v>
      </c>
      <c r="D13" s="6">
        <v>0.45</v>
      </c>
      <c r="E13" s="15" t="str">
        <f>MROUND(D13*$B$2,5)&amp;"x5x10"</f>
        <v>260x5x10</v>
      </c>
      <c r="F13" s="6">
        <v>0.95</v>
      </c>
      <c r="G13" s="15" t="str">
        <f>MROUND(F13*$B$2,5)&amp;"x3-5"</f>
        <v>545x3-5</v>
      </c>
      <c r="H13" s="6"/>
      <c r="I13" s="15"/>
    </row>
    <row r="14" spans="1:11">
      <c r="A14" s="97"/>
      <c r="B14" s="7"/>
      <c r="C14" s="8"/>
      <c r="D14" s="7"/>
      <c r="E14" s="8"/>
      <c r="F14" s="3">
        <v>0.4</v>
      </c>
      <c r="G14" s="16" t="str">
        <f>MROUND(F14*$B$2,5)&amp;"x5x10"</f>
        <v>230x5x10</v>
      </c>
      <c r="H14" s="3"/>
      <c r="I14" s="16"/>
    </row>
    <row r="15" spans="1:11">
      <c r="A15" s="42" t="s">
        <v>61</v>
      </c>
      <c r="B15" s="17"/>
      <c r="C15" s="18" t="s">
        <v>13</v>
      </c>
      <c r="D15" s="17"/>
      <c r="E15" s="18" t="s">
        <v>13</v>
      </c>
      <c r="F15" s="17"/>
      <c r="G15" s="18" t="s">
        <v>13</v>
      </c>
      <c r="H15" s="17"/>
      <c r="I15" s="28" t="s">
        <v>31</v>
      </c>
    </row>
    <row r="16" spans="1:11">
      <c r="A16" s="42" t="s">
        <v>111</v>
      </c>
      <c r="B16" s="17"/>
      <c r="C16" s="18" t="s">
        <v>30</v>
      </c>
      <c r="D16" s="17"/>
      <c r="E16" s="18" t="s">
        <v>30</v>
      </c>
      <c r="F16" s="17"/>
      <c r="G16" s="18" t="s">
        <v>30</v>
      </c>
      <c r="H16" s="17"/>
      <c r="I16" s="18" t="s">
        <v>30</v>
      </c>
    </row>
    <row r="17" spans="1:9">
      <c r="A17" s="42" t="s">
        <v>41</v>
      </c>
      <c r="B17" s="17"/>
      <c r="C17" s="28" t="s">
        <v>42</v>
      </c>
      <c r="D17" s="17"/>
      <c r="E17" s="28" t="s">
        <v>32</v>
      </c>
      <c r="F17" s="17"/>
      <c r="G17" s="28" t="s">
        <v>24</v>
      </c>
      <c r="H17" s="17"/>
      <c r="I17" s="28" t="s">
        <v>11</v>
      </c>
    </row>
    <row r="18" spans="1:9">
      <c r="A18" s="43" t="s">
        <v>14</v>
      </c>
      <c r="B18" s="9"/>
      <c r="C18" s="18" t="s">
        <v>19</v>
      </c>
      <c r="D18" s="9"/>
      <c r="E18" s="18" t="s">
        <v>19</v>
      </c>
      <c r="F18" s="9"/>
      <c r="G18" s="18" t="s">
        <v>19</v>
      </c>
      <c r="H18" s="9"/>
      <c r="I18" s="28" t="s">
        <v>12</v>
      </c>
    </row>
    <row r="19" spans="1:9" s="35" customFormat="1">
      <c r="A19" s="34" t="s">
        <v>58</v>
      </c>
      <c r="B19" s="82" t="s">
        <v>25</v>
      </c>
      <c r="C19" s="82"/>
      <c r="D19" s="82" t="s">
        <v>50</v>
      </c>
      <c r="E19" s="82"/>
      <c r="F19" s="82" t="s">
        <v>51</v>
      </c>
      <c r="G19" s="82"/>
      <c r="H19" s="82" t="s">
        <v>52</v>
      </c>
      <c r="I19" s="82"/>
    </row>
    <row r="20" spans="1:9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  <c r="H20" s="12" t="s">
        <v>17</v>
      </c>
      <c r="I20" s="13" t="s">
        <v>18</v>
      </c>
    </row>
    <row r="21" spans="1:9">
      <c r="A21" s="44" t="s">
        <v>34</v>
      </c>
      <c r="B21" s="19"/>
      <c r="C21" s="26" t="s">
        <v>39</v>
      </c>
      <c r="D21" s="12"/>
      <c r="E21" s="27" t="s">
        <v>39</v>
      </c>
      <c r="F21" s="12"/>
      <c r="G21" s="27" t="s">
        <v>39</v>
      </c>
      <c r="H21" s="12"/>
      <c r="I21" s="27" t="s">
        <v>40</v>
      </c>
    </row>
    <row r="22" spans="1:9">
      <c r="A22" s="95" t="s">
        <v>1</v>
      </c>
      <c r="B22" s="5">
        <v>0.6</v>
      </c>
      <c r="C22" s="14" t="str">
        <f>MROUND(B22*$F$2,5)&amp;"x4"</f>
        <v>175x4</v>
      </c>
      <c r="D22" s="5">
        <v>0.65</v>
      </c>
      <c r="E22" s="14" t="str">
        <f>MROUND(D22*$F$2,5)&amp;"x4"</f>
        <v>190x4</v>
      </c>
      <c r="F22" s="5">
        <v>0.56999999999999995</v>
      </c>
      <c r="G22" s="14" t="str">
        <f>MROUND(F22*$F$2,5)&amp;"x4"</f>
        <v>165x4</v>
      </c>
      <c r="H22" s="5">
        <v>0.6</v>
      </c>
      <c r="I22" s="14" t="str">
        <f>MROUND(H22*$F$2,5)&amp;"x4"</f>
        <v>175x4</v>
      </c>
    </row>
    <row r="23" spans="1:9">
      <c r="A23" s="96"/>
      <c r="B23" s="6">
        <v>0.7</v>
      </c>
      <c r="C23" s="15" t="str">
        <f>MROUND(B23*$F$2,5)&amp;"x3"</f>
        <v>205x3</v>
      </c>
      <c r="D23" s="6">
        <v>0.75</v>
      </c>
      <c r="E23" s="15" t="str">
        <f>MROUND(D23*$F$2,5)&amp;"x3"</f>
        <v>220x3</v>
      </c>
      <c r="F23" s="6">
        <v>0.67</v>
      </c>
      <c r="G23" s="15" t="str">
        <f>MROUND(F23*$F$2,5)&amp;"x3"</f>
        <v>195x3</v>
      </c>
      <c r="H23" s="6">
        <v>0.7</v>
      </c>
      <c r="I23" s="15" t="str">
        <f>MROUND(H23*$F$2,5)&amp;"x3"</f>
        <v>205x3</v>
      </c>
    </row>
    <row r="24" spans="1:9">
      <c r="A24" s="96"/>
      <c r="B24" s="2">
        <v>0.8</v>
      </c>
      <c r="C24" s="15" t="str">
        <f>MROUND(B24*$F$2,5)&amp;"x2"</f>
        <v>230x2</v>
      </c>
      <c r="D24" s="2">
        <v>0.85</v>
      </c>
      <c r="E24" s="15" t="str">
        <f>MROUND(D24*$F$2,5)&amp;"x2"</f>
        <v>245x2</v>
      </c>
      <c r="F24" s="2">
        <v>0.77</v>
      </c>
      <c r="G24" s="15" t="str">
        <f>MROUND(F24*$F$2,5)&amp;"x2"</f>
        <v>225x2</v>
      </c>
      <c r="H24" s="2">
        <v>0.8</v>
      </c>
      <c r="I24" s="15" t="str">
        <f>MROUND(H24*$F$2,5)&amp;"x3x2"</f>
        <v>230x3x2</v>
      </c>
    </row>
    <row r="25" spans="1:9">
      <c r="A25" s="96"/>
      <c r="B25" s="2">
        <v>0.9</v>
      </c>
      <c r="C25" s="15" t="str">
        <f>MROUND(B25*$F$2,5)&amp;"x3x2"</f>
        <v>260x3x2</v>
      </c>
      <c r="D25" s="2">
        <v>0.95</v>
      </c>
      <c r="E25" s="15" t="str">
        <f>MROUND(D25*$F$2,5)&amp;"x5x1"</f>
        <v>275x5x1</v>
      </c>
      <c r="F25" s="2">
        <v>0.87</v>
      </c>
      <c r="G25" s="15" t="str">
        <f>MROUND(F25*$F$2,5)&amp;"x1"</f>
        <v>250x1</v>
      </c>
      <c r="H25" s="2"/>
      <c r="I25" s="15"/>
    </row>
    <row r="26" spans="1:9">
      <c r="A26" s="97"/>
      <c r="B26" s="21"/>
      <c r="C26" s="16"/>
      <c r="D26" s="21"/>
      <c r="E26" s="16"/>
      <c r="F26" s="3">
        <v>0.97</v>
      </c>
      <c r="G26" s="16" t="str">
        <f>MROUND(F26*$F$2,5)&amp;"x4x1"</f>
        <v>280x4x1</v>
      </c>
      <c r="H26" s="3"/>
      <c r="I26" s="16"/>
    </row>
    <row r="27" spans="1:9">
      <c r="A27" s="95" t="s">
        <v>4</v>
      </c>
      <c r="B27" s="1">
        <v>0.45</v>
      </c>
      <c r="C27" s="13" t="str">
        <f>MROUND(B27*$E$2,5)&amp;"x5"</f>
        <v>110x5</v>
      </c>
      <c r="D27" s="1">
        <v>0.5</v>
      </c>
      <c r="E27" s="13" t="str">
        <f>MROUND(D27*$E$2,5)&amp;"x5"</f>
        <v>120x5</v>
      </c>
      <c r="F27" s="1">
        <v>0.45</v>
      </c>
      <c r="G27" s="13" t="str">
        <f>MROUND(F27*$E$2,5)&amp;"x5"</f>
        <v>110x5</v>
      </c>
      <c r="H27" s="1">
        <v>0.4</v>
      </c>
      <c r="I27" s="13" t="str">
        <f>MROUND(H27*$E$2,5)&amp;"x5"</f>
        <v>95x5</v>
      </c>
    </row>
    <row r="28" spans="1:9">
      <c r="A28" s="96"/>
      <c r="B28" s="2">
        <v>0.55000000000000004</v>
      </c>
      <c r="C28" s="22" t="str">
        <f t="shared" ref="C28:C30" si="1">MROUND(B28*$E$2,5)&amp;"x5"</f>
        <v>130x5</v>
      </c>
      <c r="D28" s="2">
        <v>0.6</v>
      </c>
      <c r="E28" s="22" t="str">
        <f>MROUND(D28*$E$2,5)&amp;"x4"</f>
        <v>145x4</v>
      </c>
      <c r="F28" s="2">
        <v>0.55000000000000004</v>
      </c>
      <c r="G28" s="22" t="str">
        <f>MROUND(F28*$E$2,5)&amp;"x4"</f>
        <v>130x4</v>
      </c>
      <c r="H28" s="2">
        <v>0.5</v>
      </c>
      <c r="I28" s="22" t="str">
        <f>MROUND(H28*$E$2,5)&amp;"x5"</f>
        <v>120x5</v>
      </c>
    </row>
    <row r="29" spans="1:9">
      <c r="A29" s="96"/>
      <c r="B29" s="2">
        <v>0.65</v>
      </c>
      <c r="C29" s="22" t="str">
        <f t="shared" si="1"/>
        <v>155x5</v>
      </c>
      <c r="D29" s="2">
        <v>0.7</v>
      </c>
      <c r="E29" s="22" t="str">
        <f>MROUND(D29*$E$2,5)&amp;"x3"</f>
        <v>170x3</v>
      </c>
      <c r="F29" s="2">
        <v>0.65</v>
      </c>
      <c r="G29" s="22" t="str">
        <f>MROUND(F29*$E$2,5)&amp;"x4"</f>
        <v>155x4</v>
      </c>
      <c r="H29" s="2">
        <v>0.6</v>
      </c>
      <c r="I29" s="22" t="str">
        <f>MROUND(H29*$E$2,5)&amp;"x5"</f>
        <v>145x5</v>
      </c>
    </row>
    <row r="30" spans="1:9">
      <c r="A30" s="96"/>
      <c r="B30" s="2">
        <v>0.75</v>
      </c>
      <c r="C30" s="22" t="str">
        <f t="shared" si="1"/>
        <v>180x5</v>
      </c>
      <c r="D30" s="2">
        <v>0.8</v>
      </c>
      <c r="E30" s="22" t="str">
        <f>MROUND(D30*$E$2,5)&amp;"x3"</f>
        <v>190x3</v>
      </c>
      <c r="F30" s="2">
        <v>0.75</v>
      </c>
      <c r="G30" s="22" t="str">
        <f t="shared" ref="G30" si="2">MROUND(F30*$E$2,5)&amp;"x5"</f>
        <v>180x5</v>
      </c>
      <c r="H30" s="2"/>
      <c r="I30" s="22"/>
    </row>
    <row r="31" spans="1:9">
      <c r="A31" s="96"/>
      <c r="B31" s="2">
        <v>0.85</v>
      </c>
      <c r="C31" s="22" t="str">
        <f>MROUND(B31*$E$2,5)&amp;"x7-9"</f>
        <v>205x7-9</v>
      </c>
      <c r="D31" s="2">
        <v>0.9</v>
      </c>
      <c r="E31" s="22" t="str">
        <f>MROUND(D31*$E$2,5)&amp;"x5-7"</f>
        <v>215x5-7</v>
      </c>
      <c r="F31" s="2">
        <v>0.85</v>
      </c>
      <c r="G31" s="22" t="str">
        <f>MROUND(F31*$E$2,5)&amp;"x3"</f>
        <v>205x3</v>
      </c>
      <c r="H31" s="2"/>
      <c r="I31" s="22"/>
    </row>
    <row r="32" spans="1:9">
      <c r="A32" s="96"/>
      <c r="B32" s="2">
        <v>0.5</v>
      </c>
      <c r="C32" s="22" t="str">
        <f>MROUND(B32*$E$2,5)&amp;"x5x10"</f>
        <v>120x5x10</v>
      </c>
      <c r="D32" s="2">
        <v>0.45</v>
      </c>
      <c r="E32" s="22" t="str">
        <f>MROUND(D32*$E$2,5)&amp;"x5x10"</f>
        <v>110x5x10</v>
      </c>
      <c r="F32" s="2">
        <v>0.95</v>
      </c>
      <c r="G32" s="22" t="str">
        <f>MROUND(F32*$E$2,5)&amp;"x3-5"</f>
        <v>230x3-5</v>
      </c>
      <c r="H32" s="2"/>
      <c r="I32" s="22"/>
    </row>
    <row r="33" spans="1:9">
      <c r="A33" s="97"/>
      <c r="B33" s="21"/>
      <c r="C33" s="16"/>
      <c r="D33" s="21"/>
      <c r="E33" s="16"/>
      <c r="F33" s="3">
        <v>0.4</v>
      </c>
      <c r="G33" s="16" t="str">
        <f>MROUND(F33*$E$2,5)&amp;"x5x10"</f>
        <v>95x5x10</v>
      </c>
      <c r="H33" s="3"/>
      <c r="I33" s="16"/>
    </row>
    <row r="34" spans="1:9">
      <c r="A34" s="43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  <c r="H34" s="19"/>
      <c r="I34" s="20">
        <v>15</v>
      </c>
    </row>
    <row r="35" spans="1:9">
      <c r="A35" s="90" t="s">
        <v>62</v>
      </c>
      <c r="B35" s="1">
        <v>0.52</v>
      </c>
      <c r="C35" s="13" t="str">
        <f>MROUND(B35*$C$2,5)&amp;"x5"</f>
        <v>190x5</v>
      </c>
      <c r="D35" s="1">
        <v>0.54</v>
      </c>
      <c r="E35" s="13" t="str">
        <f>MROUND(D35*$C$2,5)&amp;"x5"</f>
        <v>195x5</v>
      </c>
      <c r="F35" s="1">
        <v>0.56000000000000005</v>
      </c>
      <c r="G35" s="13" t="str">
        <f>MROUND(F35*$C$2,5)&amp;"x5"</f>
        <v>205x5</v>
      </c>
      <c r="H35" s="1">
        <v>0.4</v>
      </c>
      <c r="I35" s="13" t="str">
        <f>MROUND(H35*$C$2,5)&amp;"x5"</f>
        <v>145x5</v>
      </c>
    </row>
    <row r="36" spans="1:9">
      <c r="A36" s="91"/>
      <c r="B36" s="2">
        <v>0.62</v>
      </c>
      <c r="C36" s="22" t="str">
        <f t="shared" ref="C36:E36" si="3">MROUND(B36*$C$2,5)&amp;"x5"</f>
        <v>225x5</v>
      </c>
      <c r="D36" s="2">
        <v>0.64</v>
      </c>
      <c r="E36" s="22" t="str">
        <f t="shared" si="3"/>
        <v>235x5</v>
      </c>
      <c r="F36" s="2">
        <v>0.66</v>
      </c>
      <c r="G36" s="22" t="str">
        <f t="shared" ref="G36:I36" si="4">MROUND(F36*$C$2,5)&amp;"x5"</f>
        <v>240x5</v>
      </c>
      <c r="H36" s="2">
        <v>0.5</v>
      </c>
      <c r="I36" s="22" t="str">
        <f t="shared" si="4"/>
        <v>185x5</v>
      </c>
    </row>
    <row r="37" spans="1:9">
      <c r="A37" s="92"/>
      <c r="B37" s="3">
        <v>0.72</v>
      </c>
      <c r="C37" s="16" t="str">
        <f>MROUND(B37*$C$2,5)&amp;"x5x5"</f>
        <v>265x5x5</v>
      </c>
      <c r="D37" s="3">
        <v>0.74</v>
      </c>
      <c r="E37" s="16" t="str">
        <f>MROUND(D37*$C$2,5)&amp;"x5x5"</f>
        <v>270x5x5</v>
      </c>
      <c r="F37" s="3">
        <v>0.76</v>
      </c>
      <c r="G37" s="16" t="str">
        <f>MROUND(F37*$C$2,5)&amp;"x5x5"</f>
        <v>275x5x5</v>
      </c>
      <c r="H37" s="3">
        <v>0.6</v>
      </c>
      <c r="I37" s="16" t="str">
        <f>MROUND(H37*$C$2,5)&amp;"x5"</f>
        <v>220x5</v>
      </c>
    </row>
    <row r="38" spans="1:9">
      <c r="A38" s="45" t="s">
        <v>49</v>
      </c>
      <c r="B38" s="21"/>
      <c r="C38" s="16" t="s">
        <v>11</v>
      </c>
      <c r="D38" s="19"/>
      <c r="E38" s="26" t="s">
        <v>11</v>
      </c>
      <c r="F38" s="19"/>
      <c r="G38" s="26" t="s">
        <v>11</v>
      </c>
      <c r="H38" s="19"/>
      <c r="I38" s="26" t="s">
        <v>33</v>
      </c>
    </row>
    <row r="39" spans="1:9">
      <c r="A39" s="43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  <c r="H39" s="19"/>
      <c r="I39" s="20">
        <v>30</v>
      </c>
    </row>
    <row r="40" spans="1:9">
      <c r="A40" s="46" t="s">
        <v>113</v>
      </c>
      <c r="B40" s="19"/>
      <c r="C40" s="26" t="s">
        <v>30</v>
      </c>
      <c r="D40" s="19"/>
      <c r="E40" s="26" t="s">
        <v>30</v>
      </c>
      <c r="F40" s="19"/>
      <c r="G40" s="26" t="s">
        <v>30</v>
      </c>
      <c r="H40" s="19"/>
      <c r="I40" s="26" t="s">
        <v>30</v>
      </c>
    </row>
    <row r="41" spans="1:9" s="35" customFormat="1">
      <c r="A41" s="34" t="s">
        <v>59</v>
      </c>
      <c r="B41" s="82" t="s">
        <v>25</v>
      </c>
      <c r="C41" s="82"/>
      <c r="D41" s="82" t="s">
        <v>50</v>
      </c>
      <c r="E41" s="82"/>
      <c r="F41" s="82" t="s">
        <v>51</v>
      </c>
      <c r="G41" s="82"/>
      <c r="H41" s="82" t="s">
        <v>52</v>
      </c>
      <c r="I41" s="82"/>
    </row>
    <row r="42" spans="1:9">
      <c r="A42" s="23"/>
      <c r="B42" s="12" t="s">
        <v>17</v>
      </c>
      <c r="C42" s="13" t="s">
        <v>18</v>
      </c>
      <c r="D42" s="12" t="s">
        <v>17</v>
      </c>
      <c r="E42" s="13" t="s">
        <v>18</v>
      </c>
      <c r="F42" s="12" t="s">
        <v>17</v>
      </c>
      <c r="G42" s="13" t="s">
        <v>18</v>
      </c>
      <c r="H42" s="12" t="s">
        <v>17</v>
      </c>
      <c r="I42" s="13" t="s">
        <v>18</v>
      </c>
    </row>
    <row r="43" spans="1:9">
      <c r="A43" s="43" t="s">
        <v>35</v>
      </c>
      <c r="B43" s="19"/>
      <c r="C43" s="20">
        <v>25</v>
      </c>
      <c r="D43" s="12"/>
      <c r="E43" s="13">
        <v>25</v>
      </c>
      <c r="F43" s="12"/>
      <c r="G43" s="13">
        <v>25</v>
      </c>
      <c r="H43" s="12"/>
      <c r="I43" s="13">
        <v>15</v>
      </c>
    </row>
    <row r="44" spans="1:9">
      <c r="A44" s="95" t="s">
        <v>26</v>
      </c>
      <c r="B44" s="1">
        <v>0.6</v>
      </c>
      <c r="C44" s="13" t="str">
        <f>MROUND(B44*0.75*$F$2,5)&amp;"x4"</f>
        <v>130x4</v>
      </c>
      <c r="D44" s="1">
        <v>0.6</v>
      </c>
      <c r="E44" s="13" t="str">
        <f>MROUND(D44*0.75*$F$2,5)&amp;"x4"</f>
        <v>130x4</v>
      </c>
      <c r="F44" s="1">
        <v>0.6</v>
      </c>
      <c r="G44" s="13" t="str">
        <f>MROUND(F44*0.75*$F$2,5)&amp;"x4"</f>
        <v>130x4</v>
      </c>
      <c r="H44" s="1">
        <v>0.6</v>
      </c>
      <c r="I44" s="13" t="str">
        <f>MROUND(H44*0.75*$F$2,5)&amp;"x4"</f>
        <v>130x4</v>
      </c>
    </row>
    <row r="45" spans="1:9">
      <c r="A45" s="97"/>
      <c r="B45" s="3">
        <v>0.7</v>
      </c>
      <c r="C45" s="16" t="str">
        <f>MROUND(B45*0.75*$F$2,5)&amp;"x5x2"</f>
        <v>150x5x2</v>
      </c>
      <c r="D45" s="3">
        <v>0.7</v>
      </c>
      <c r="E45" s="16" t="str">
        <f>MROUND(D45*0.75*$F$2,5)&amp;"x5x2"</f>
        <v>150x5x2</v>
      </c>
      <c r="F45" s="3">
        <v>0.7</v>
      </c>
      <c r="G45" s="16" t="str">
        <f>MROUND(F45*0.75*$F$2,5)&amp;"x5x2"</f>
        <v>150x5x2</v>
      </c>
      <c r="H45" s="3">
        <v>0.7</v>
      </c>
      <c r="I45" s="16" t="str">
        <f>MROUND(H45*0.75*$F$2,5)&amp;"x5x2"</f>
        <v>150x5x2</v>
      </c>
    </row>
    <row r="46" spans="1:9">
      <c r="A46" s="95" t="s">
        <v>3</v>
      </c>
      <c r="B46" s="1">
        <v>0.45</v>
      </c>
      <c r="C46" s="13" t="str">
        <f>MROUND(B46*$D$2,5)&amp;"x5"</f>
        <v>270x5</v>
      </c>
      <c r="D46" s="1">
        <v>0.5</v>
      </c>
      <c r="E46" s="13" t="str">
        <f>MROUND(D46*$D$2,5)&amp;"x5"</f>
        <v>305x5</v>
      </c>
      <c r="F46" s="1">
        <v>0.45</v>
      </c>
      <c r="G46" s="13" t="str">
        <f>MROUND(F46*$D$2,5)&amp;"x5"</f>
        <v>270x5</v>
      </c>
      <c r="H46" s="1">
        <v>0.4</v>
      </c>
      <c r="I46" s="13" t="str">
        <f>MROUND(H46*$D$2,5)&amp;"x5"</f>
        <v>240x5</v>
      </c>
    </row>
    <row r="47" spans="1:9">
      <c r="A47" s="96"/>
      <c r="B47" s="2">
        <v>0.55000000000000004</v>
      </c>
      <c r="C47" s="22" t="str">
        <f t="shared" ref="C47:C49" si="5">MROUND(B47*$D$2,5)&amp;"x5"</f>
        <v>335x5</v>
      </c>
      <c r="D47" s="2">
        <v>0.6</v>
      </c>
      <c r="E47" s="22" t="str">
        <f>MROUND(D47*$D$2,5)&amp;"x4"</f>
        <v>365x4</v>
      </c>
      <c r="F47" s="2">
        <v>0.55000000000000004</v>
      </c>
      <c r="G47" s="22" t="str">
        <f>MROUND(F47*$D$2,5)&amp;"x4"</f>
        <v>335x4</v>
      </c>
      <c r="H47" s="2">
        <v>0.5</v>
      </c>
      <c r="I47" s="22" t="str">
        <f>MROUND(H47*$D$2,5)&amp;"x5"</f>
        <v>305x5</v>
      </c>
    </row>
    <row r="48" spans="1:9">
      <c r="A48" s="96"/>
      <c r="B48" s="2">
        <v>0.65</v>
      </c>
      <c r="C48" s="22" t="str">
        <f t="shared" si="5"/>
        <v>395x5</v>
      </c>
      <c r="D48" s="2">
        <v>0.7</v>
      </c>
      <c r="E48" s="22" t="str">
        <f>MROUND(D48*$D$2,5)&amp;"x3"</f>
        <v>425x3</v>
      </c>
      <c r="F48" s="2">
        <v>0.65</v>
      </c>
      <c r="G48" s="22" t="str">
        <f>MROUND(F48*$D$2,5)&amp;"x4"</f>
        <v>395x4</v>
      </c>
      <c r="H48" s="2">
        <v>0.6</v>
      </c>
      <c r="I48" s="22" t="str">
        <f>MROUND(H48*$D$2,5)&amp;"x5"</f>
        <v>365x5</v>
      </c>
    </row>
    <row r="49" spans="1:9">
      <c r="A49" s="96"/>
      <c r="B49" s="2">
        <v>0.75</v>
      </c>
      <c r="C49" s="22" t="str">
        <f t="shared" si="5"/>
        <v>455x5</v>
      </c>
      <c r="D49" s="2">
        <v>0.8</v>
      </c>
      <c r="E49" s="22" t="str">
        <f>MROUND(D49*$D$2,5)&amp;"x3"</f>
        <v>485x3</v>
      </c>
      <c r="F49" s="2">
        <v>0.75</v>
      </c>
      <c r="G49" s="22" t="str">
        <f t="shared" ref="G49" si="6">MROUND(F49*$D$2,5)&amp;"x5"</f>
        <v>455x5</v>
      </c>
      <c r="H49" s="2"/>
      <c r="I49" s="22"/>
    </row>
    <row r="50" spans="1:9">
      <c r="A50" s="96"/>
      <c r="B50" s="2">
        <v>0.85</v>
      </c>
      <c r="C50" s="22" t="str">
        <f>MROUND(B50*$D$2,5)&amp;"x7-9"</f>
        <v>515x7-9</v>
      </c>
      <c r="D50" s="2">
        <v>0.9</v>
      </c>
      <c r="E50" s="22" t="str">
        <f>MROUND(D50*$D$2,5)&amp;"x5-7"</f>
        <v>545x5-7</v>
      </c>
      <c r="F50" s="2">
        <v>0.85</v>
      </c>
      <c r="G50" s="22" t="str">
        <f>MROUND(F50*$D$2,5)&amp;"x3"</f>
        <v>515x3</v>
      </c>
      <c r="H50" s="2"/>
      <c r="I50" s="22"/>
    </row>
    <row r="51" spans="1:9">
      <c r="A51" s="96"/>
      <c r="B51" s="2">
        <v>0.5</v>
      </c>
      <c r="C51" s="22" t="str">
        <f>MROUND(B51*$D$2,5)&amp;"x5x10"</f>
        <v>305x5x10</v>
      </c>
      <c r="D51" s="2">
        <v>0.45</v>
      </c>
      <c r="E51" s="22" t="str">
        <f>MROUND(D51*$D$2,5)&amp;"x5x10"</f>
        <v>270x5x10</v>
      </c>
      <c r="F51" s="2">
        <v>0.95</v>
      </c>
      <c r="G51" s="22" t="str">
        <f>MROUND(F51*$D$2,5)&amp;"x3-5"</f>
        <v>575x3-5</v>
      </c>
      <c r="H51" s="2"/>
      <c r="I51" s="22"/>
    </row>
    <row r="52" spans="1:9">
      <c r="A52" s="97"/>
      <c r="B52" s="24"/>
      <c r="C52" s="22"/>
      <c r="D52" s="24"/>
      <c r="E52" s="22"/>
      <c r="F52" s="2">
        <v>0.4</v>
      </c>
      <c r="G52" s="22" t="str">
        <f>MROUND(F52*$D$2,5)&amp;"x5x10"</f>
        <v>240x5x10</v>
      </c>
      <c r="H52" s="2"/>
      <c r="I52" s="22"/>
    </row>
    <row r="53" spans="1:9">
      <c r="A53" s="42" t="s">
        <v>61</v>
      </c>
      <c r="B53" s="19"/>
      <c r="C53" s="20" t="s">
        <v>13</v>
      </c>
      <c r="D53" s="19"/>
      <c r="E53" s="20" t="s">
        <v>13</v>
      </c>
      <c r="F53" s="19"/>
      <c r="G53" s="20" t="s">
        <v>13</v>
      </c>
      <c r="H53" s="19"/>
      <c r="I53" s="26" t="s">
        <v>31</v>
      </c>
    </row>
    <row r="54" spans="1:9">
      <c r="A54" s="43" t="s">
        <v>14</v>
      </c>
      <c r="B54" s="19"/>
      <c r="C54" s="20" t="s">
        <v>19</v>
      </c>
      <c r="D54" s="19"/>
      <c r="E54" s="20" t="s">
        <v>19</v>
      </c>
      <c r="F54" s="19"/>
      <c r="G54" s="20" t="s">
        <v>19</v>
      </c>
      <c r="H54" s="19"/>
      <c r="I54" s="26" t="s">
        <v>12</v>
      </c>
    </row>
    <row r="55" spans="1:9">
      <c r="A55" s="42" t="s">
        <v>9</v>
      </c>
      <c r="B55" s="19"/>
      <c r="C55" s="26" t="s">
        <v>24</v>
      </c>
      <c r="D55" s="19"/>
      <c r="E55" s="26" t="s">
        <v>24</v>
      </c>
      <c r="F55" s="19"/>
      <c r="G55" s="26" t="s">
        <v>24</v>
      </c>
      <c r="H55" s="19"/>
      <c r="I55" s="26" t="s">
        <v>33</v>
      </c>
    </row>
    <row r="56" spans="1:9">
      <c r="A56" s="42" t="s">
        <v>112</v>
      </c>
      <c r="B56" s="19"/>
      <c r="C56" s="28" t="s">
        <v>114</v>
      </c>
      <c r="D56" s="19"/>
      <c r="E56" s="28" t="s">
        <v>114</v>
      </c>
      <c r="F56" s="19"/>
      <c r="G56" s="28" t="s">
        <v>114</v>
      </c>
      <c r="H56" s="19"/>
      <c r="I56" s="28" t="s">
        <v>114</v>
      </c>
    </row>
    <row r="57" spans="1:9" s="35" customFormat="1">
      <c r="A57" s="4" t="s">
        <v>60</v>
      </c>
      <c r="B57" s="82" t="s">
        <v>25</v>
      </c>
      <c r="C57" s="82"/>
      <c r="D57" s="82" t="s">
        <v>50</v>
      </c>
      <c r="E57" s="82"/>
      <c r="F57" s="82" t="s">
        <v>51</v>
      </c>
      <c r="G57" s="82"/>
      <c r="H57" s="82" t="s">
        <v>52</v>
      </c>
      <c r="I57" s="82"/>
    </row>
    <row r="58" spans="1:9">
      <c r="B58" s="12" t="s">
        <v>17</v>
      </c>
      <c r="C58" s="13" t="s">
        <v>18</v>
      </c>
      <c r="D58" s="12" t="s">
        <v>17</v>
      </c>
      <c r="E58" s="13" t="s">
        <v>18</v>
      </c>
      <c r="F58" s="12" t="s">
        <v>17</v>
      </c>
      <c r="G58" s="13" t="s">
        <v>18</v>
      </c>
      <c r="H58" s="12" t="s">
        <v>17</v>
      </c>
      <c r="I58" s="13" t="s">
        <v>18</v>
      </c>
    </row>
    <row r="59" spans="1:9">
      <c r="A59" s="47" t="s">
        <v>34</v>
      </c>
      <c r="B59" s="12"/>
      <c r="C59" s="27" t="s">
        <v>39</v>
      </c>
      <c r="D59" s="12"/>
      <c r="E59" s="27" t="s">
        <v>39</v>
      </c>
      <c r="F59" s="12"/>
      <c r="G59" s="27" t="s">
        <v>39</v>
      </c>
      <c r="H59" s="12"/>
      <c r="I59" s="27" t="s">
        <v>40</v>
      </c>
    </row>
    <row r="60" spans="1:9">
      <c r="A60" s="88" t="s">
        <v>43</v>
      </c>
      <c r="B60" s="1">
        <v>0.6</v>
      </c>
      <c r="C60" s="13" t="str">
        <f>MROUND(B60*$F$2,5)&amp;"x4"</f>
        <v>175x4</v>
      </c>
      <c r="D60" s="1">
        <v>0.6</v>
      </c>
      <c r="E60" s="13" t="str">
        <f>MROUND(D60*$F$2,5)&amp;"x4"</f>
        <v>175x4</v>
      </c>
      <c r="F60" s="1">
        <v>0.6</v>
      </c>
      <c r="G60" s="13" t="str">
        <f>MROUND(F60*$F$2,5)&amp;"x4"</f>
        <v>175x4</v>
      </c>
      <c r="H60" s="1">
        <v>0.6</v>
      </c>
      <c r="I60" s="13" t="str">
        <f>MROUND(H60*$F$2,5)&amp;"x4"</f>
        <v>175x4</v>
      </c>
    </row>
    <row r="61" spans="1:9">
      <c r="A61" s="89"/>
      <c r="B61" s="3">
        <v>0.7</v>
      </c>
      <c r="C61" s="16" t="str">
        <f>MROUND(B61*$F$2,5)&amp;"x5x2"</f>
        <v>205x5x2</v>
      </c>
      <c r="D61" s="3">
        <v>0.7</v>
      </c>
      <c r="E61" s="16" t="str">
        <f>MROUND(D61*$F$2,5)&amp;"x5x2"</f>
        <v>205x5x2</v>
      </c>
      <c r="F61" s="3">
        <v>0.7</v>
      </c>
      <c r="G61" s="16" t="str">
        <f>MROUND(F61*$F$2,5)&amp;"x5x2"</f>
        <v>205x5x2</v>
      </c>
      <c r="H61" s="3">
        <v>0.7</v>
      </c>
      <c r="I61" s="16" t="str">
        <f>MROUND(H61*$F$2,5)&amp;"x5x2"</f>
        <v>205x5x2</v>
      </c>
    </row>
    <row r="62" spans="1:9">
      <c r="A62" s="85" t="s">
        <v>44</v>
      </c>
      <c r="B62" s="1">
        <v>0.45</v>
      </c>
      <c r="C62" s="13" t="str">
        <f>MROUND(B62*$C$2,5)&amp;"x5"</f>
        <v>165x5</v>
      </c>
      <c r="D62" s="1">
        <v>0.5</v>
      </c>
      <c r="E62" s="13" t="str">
        <f>MROUND(D62*$C$2,5)&amp;"x5"</f>
        <v>185x5</v>
      </c>
      <c r="F62" s="1">
        <v>0.45</v>
      </c>
      <c r="G62" s="13" t="str">
        <f>MROUND(F62*$C$2,5)&amp;"x5"</f>
        <v>165x5</v>
      </c>
      <c r="H62" s="1">
        <v>0.4</v>
      </c>
      <c r="I62" s="13" t="str">
        <f>MROUND(H62*$C$2,5)&amp;"x5"</f>
        <v>145x5</v>
      </c>
    </row>
    <row r="63" spans="1:9">
      <c r="A63" s="86"/>
      <c r="B63" s="2">
        <v>0.55000000000000004</v>
      </c>
      <c r="C63" s="22" t="str">
        <f t="shared" ref="C63:C65" si="7">MROUND(B63*$C$2,5)&amp;"x5"</f>
        <v>200x5</v>
      </c>
      <c r="D63" s="2">
        <v>0.6</v>
      </c>
      <c r="E63" s="22" t="str">
        <f>MROUND(D63*$C$2,5)&amp;"x4"</f>
        <v>220x4</v>
      </c>
      <c r="F63" s="2">
        <v>0.55000000000000004</v>
      </c>
      <c r="G63" s="22" t="str">
        <f>MROUND(F63*$C$2,5)&amp;"x4"</f>
        <v>200x4</v>
      </c>
      <c r="H63" s="2">
        <v>0.5</v>
      </c>
      <c r="I63" s="22" t="str">
        <f>MROUND(H63*$C$2,5)&amp;"x4"</f>
        <v>185x4</v>
      </c>
    </row>
    <row r="64" spans="1:9">
      <c r="A64" s="86"/>
      <c r="B64" s="2">
        <v>0.65</v>
      </c>
      <c r="C64" s="22" t="str">
        <f t="shared" si="7"/>
        <v>235x5</v>
      </c>
      <c r="D64" s="2">
        <v>0.7</v>
      </c>
      <c r="E64" s="22" t="str">
        <f>MROUND(D64*$C$2,5)&amp;"x3"</f>
        <v>255x3</v>
      </c>
      <c r="F64" s="2">
        <v>0.65</v>
      </c>
      <c r="G64" s="22" t="str">
        <f>MROUND(F64*$C$2,5)&amp;"x4"</f>
        <v>235x4</v>
      </c>
      <c r="H64" s="2">
        <v>0.6</v>
      </c>
      <c r="I64" s="22" t="str">
        <f>MROUND(H64*$C$2,5)&amp;"x4"</f>
        <v>220x4</v>
      </c>
    </row>
    <row r="65" spans="1:9">
      <c r="A65" s="86"/>
      <c r="B65" s="2">
        <v>0.75</v>
      </c>
      <c r="C65" s="22" t="str">
        <f t="shared" si="7"/>
        <v>275x5</v>
      </c>
      <c r="D65" s="2">
        <v>0.8</v>
      </c>
      <c r="E65" s="22" t="str">
        <f>MROUND(D65*$C$2,5)&amp;"x3"</f>
        <v>290x3</v>
      </c>
      <c r="F65" s="2">
        <v>0.75</v>
      </c>
      <c r="G65" s="22" t="str">
        <f t="shared" ref="G65" si="8">MROUND(F65*$C$2,5)&amp;"x5"</f>
        <v>275x5</v>
      </c>
      <c r="H65" s="2"/>
      <c r="I65" s="22"/>
    </row>
    <row r="66" spans="1:9">
      <c r="A66" s="86"/>
      <c r="B66" s="2">
        <v>0.85</v>
      </c>
      <c r="C66" s="22" t="str">
        <f>MROUND(B66*$C$2,5)&amp;"x7-9"</f>
        <v>310x7-9</v>
      </c>
      <c r="D66" s="2">
        <v>0.9</v>
      </c>
      <c r="E66" s="22" t="str">
        <f>MROUND(D66*$C$2,5)&amp;"x5-7"</f>
        <v>330x5-7</v>
      </c>
      <c r="F66" s="2">
        <v>0.85</v>
      </c>
      <c r="G66" s="22" t="str">
        <f>MROUND(F66*$C$2,5)&amp;"x3"</f>
        <v>310x3</v>
      </c>
      <c r="H66" s="2"/>
      <c r="I66" s="22"/>
    </row>
    <row r="67" spans="1:9">
      <c r="A67" s="86"/>
      <c r="B67" s="2">
        <v>0.5</v>
      </c>
      <c r="C67" s="22" t="str">
        <f>MROUND(B67*$C$2,5)&amp;"x5x10"</f>
        <v>185x5x10</v>
      </c>
      <c r="D67" s="2">
        <v>0.45</v>
      </c>
      <c r="E67" s="22" t="str">
        <f>MROUND(D67*$C$2,5)&amp;"x5x10"</f>
        <v>165x5x10</v>
      </c>
      <c r="F67" s="2">
        <v>0.95</v>
      </c>
      <c r="G67" s="22" t="str">
        <f>MROUND(F67*$C$2,5)&amp;"x3-5"</f>
        <v>345x3-5</v>
      </c>
      <c r="H67" s="2"/>
      <c r="I67" s="22"/>
    </row>
    <row r="68" spans="1:9">
      <c r="A68" s="87"/>
      <c r="B68" s="24"/>
      <c r="C68" s="22"/>
      <c r="D68" s="24"/>
      <c r="E68" s="22"/>
      <c r="F68" s="2">
        <v>0.4</v>
      </c>
      <c r="G68" s="22" t="str">
        <f>MROUND(F68*$C$2,5)&amp;"x5x10"</f>
        <v>145x5x10</v>
      </c>
      <c r="H68" s="2"/>
      <c r="I68" s="22"/>
    </row>
    <row r="69" spans="1:9">
      <c r="A69" s="48" t="s">
        <v>48</v>
      </c>
      <c r="B69" s="31">
        <v>1</v>
      </c>
      <c r="C69" s="32" t="str">
        <f>MROUND($F$2,5)&amp;"x6x3"</f>
        <v>290x6x3</v>
      </c>
      <c r="D69" s="31">
        <v>1</v>
      </c>
      <c r="E69" s="32" t="str">
        <f>MROUND($F$2,5)&amp;"x6x3"</f>
        <v>290x6x3</v>
      </c>
      <c r="F69" s="31">
        <v>1</v>
      </c>
      <c r="G69" s="32" t="str">
        <f>MROUND($F$2,5)&amp;"x6x3"</f>
        <v>290x6x3</v>
      </c>
      <c r="H69" s="31">
        <v>0.9</v>
      </c>
      <c r="I69" s="32" t="str">
        <f>MROUND(H69*$F$2,5)&amp;"x4x3"</f>
        <v>260x4x3</v>
      </c>
    </row>
    <row r="70" spans="1:9">
      <c r="A70" s="49" t="s">
        <v>45</v>
      </c>
      <c r="B70" s="29"/>
      <c r="C70" s="30" t="s">
        <v>24</v>
      </c>
      <c r="D70" s="29"/>
      <c r="E70" s="30" t="s">
        <v>24</v>
      </c>
      <c r="F70" s="29"/>
      <c r="G70" s="30" t="s">
        <v>24</v>
      </c>
      <c r="H70" s="29"/>
      <c r="I70" s="30" t="s">
        <v>11</v>
      </c>
    </row>
    <row r="71" spans="1:9">
      <c r="A71" s="50" t="s">
        <v>46</v>
      </c>
      <c r="B71" s="29"/>
      <c r="C71" s="30" t="s">
        <v>47</v>
      </c>
      <c r="D71" s="29"/>
      <c r="E71" s="30" t="s">
        <v>47</v>
      </c>
      <c r="F71" s="29"/>
      <c r="G71" s="30" t="s">
        <v>47</v>
      </c>
      <c r="H71" s="29"/>
      <c r="I71" s="30" t="s">
        <v>47</v>
      </c>
    </row>
    <row r="72" spans="1:9" ht="15.75">
      <c r="A72" s="93" t="s">
        <v>115</v>
      </c>
      <c r="B72" s="10"/>
      <c r="C72" s="51" t="s">
        <v>116</v>
      </c>
      <c r="D72" s="10"/>
      <c r="E72" s="51" t="s">
        <v>116</v>
      </c>
      <c r="F72" s="10"/>
      <c r="G72" s="51" t="s">
        <v>116</v>
      </c>
      <c r="H72" s="10"/>
      <c r="I72" s="51" t="s">
        <v>120</v>
      </c>
    </row>
    <row r="73" spans="1:9" ht="15.75">
      <c r="A73" s="94"/>
      <c r="B73" s="10"/>
      <c r="C73" s="52" t="s">
        <v>117</v>
      </c>
      <c r="D73" s="10"/>
      <c r="E73" s="52" t="s">
        <v>117</v>
      </c>
      <c r="F73" s="10"/>
      <c r="G73" s="52" t="s">
        <v>117</v>
      </c>
      <c r="H73" s="10"/>
      <c r="I73" s="52"/>
    </row>
    <row r="74" spans="1:9">
      <c r="A74" s="44" t="s">
        <v>8</v>
      </c>
      <c r="B74" s="19"/>
      <c r="C74" s="20">
        <v>60</v>
      </c>
      <c r="D74" s="19"/>
      <c r="E74" s="20">
        <v>50</v>
      </c>
      <c r="F74" s="19"/>
      <c r="G74" s="20">
        <v>40</v>
      </c>
      <c r="H74" s="19"/>
      <c r="I74" s="20">
        <v>30</v>
      </c>
    </row>
    <row r="76" spans="1:9" ht="15.75">
      <c r="A76" s="53" t="s">
        <v>118</v>
      </c>
    </row>
    <row r="77" spans="1:9" ht="15.75">
      <c r="A77" s="53" t="s">
        <v>119</v>
      </c>
    </row>
  </sheetData>
  <mergeCells count="29">
    <mergeCell ref="H3:I3"/>
    <mergeCell ref="H7:I7"/>
    <mergeCell ref="H19:I19"/>
    <mergeCell ref="H41:I41"/>
    <mergeCell ref="H57:I57"/>
    <mergeCell ref="A72:A73"/>
    <mergeCell ref="A35:A37"/>
    <mergeCell ref="B41:C41"/>
    <mergeCell ref="D41:E41"/>
    <mergeCell ref="F41:G41"/>
    <mergeCell ref="A44:A45"/>
    <mergeCell ref="A46:A52"/>
    <mergeCell ref="B57:C57"/>
    <mergeCell ref="D57:E57"/>
    <mergeCell ref="F57:G57"/>
    <mergeCell ref="A60:A61"/>
    <mergeCell ref="A62:A68"/>
    <mergeCell ref="A27:A33"/>
    <mergeCell ref="B3:C3"/>
    <mergeCell ref="D3:E3"/>
    <mergeCell ref="F3:G3"/>
    <mergeCell ref="B7:C7"/>
    <mergeCell ref="D7:E7"/>
    <mergeCell ref="F7:G7"/>
    <mergeCell ref="A8:A14"/>
    <mergeCell ref="B19:C19"/>
    <mergeCell ref="D19:E19"/>
    <mergeCell ref="F19:G19"/>
    <mergeCell ref="A22:A26"/>
  </mergeCells>
  <pageMargins left="0.7" right="0.7" top="0.75" bottom="0.75" header="0.3" footer="0.3"/>
  <pageSetup orientation="landscape" verticalDpi="0" r:id="rId1"/>
  <rowBreaks count="3" manualBreakCount="3">
    <brk id="18" max="16383" man="1"/>
    <brk id="40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71"/>
  <sheetViews>
    <sheetView workbookViewId="0">
      <selection activeCell="D164" sqref="D164"/>
    </sheetView>
  </sheetViews>
  <sheetFormatPr defaultRowHeight="15"/>
  <sheetData>
    <row r="1" spans="1:9" ht="21">
      <c r="A1" s="98" t="s">
        <v>25</v>
      </c>
      <c r="B1" s="98"/>
      <c r="C1" s="98"/>
      <c r="D1" s="98"/>
      <c r="E1" s="98"/>
      <c r="F1" s="98"/>
      <c r="G1" s="98"/>
      <c r="H1" s="98"/>
      <c r="I1" s="98"/>
    </row>
    <row r="2" spans="1:9">
      <c r="A2" s="99" t="s">
        <v>126</v>
      </c>
      <c r="B2" s="99"/>
      <c r="C2" s="99"/>
      <c r="D2" s="99"/>
      <c r="E2" s="99"/>
      <c r="F2" s="99"/>
      <c r="G2" s="99"/>
      <c r="H2" s="99"/>
      <c r="I2" s="99"/>
    </row>
    <row r="3" spans="1:9">
      <c r="A3" s="54" t="s">
        <v>127</v>
      </c>
      <c r="C3" s="54" t="s">
        <v>128</v>
      </c>
      <c r="D3" s="54"/>
      <c r="E3" s="54" t="s">
        <v>129</v>
      </c>
      <c r="F3" s="54"/>
      <c r="G3" s="54" t="s">
        <v>130</v>
      </c>
      <c r="H3" s="54"/>
      <c r="I3" s="54"/>
    </row>
    <row r="4" spans="1:9">
      <c r="A4" s="54" t="s">
        <v>131</v>
      </c>
      <c r="C4" s="54" t="s">
        <v>132</v>
      </c>
      <c r="D4" s="54"/>
      <c r="E4" s="54" t="s">
        <v>133</v>
      </c>
      <c r="F4" s="54"/>
      <c r="G4" s="54" t="s">
        <v>134</v>
      </c>
      <c r="H4" s="54"/>
      <c r="I4" s="54"/>
    </row>
    <row r="5" spans="1:9">
      <c r="A5" s="54" t="s">
        <v>135</v>
      </c>
      <c r="C5" s="54" t="s">
        <v>136</v>
      </c>
      <c r="D5" s="54"/>
      <c r="E5" s="54"/>
      <c r="F5" s="54" t="s">
        <v>137</v>
      </c>
      <c r="G5" s="54"/>
      <c r="H5" s="54"/>
      <c r="I5" s="54"/>
    </row>
    <row r="6" spans="1:9">
      <c r="A6" s="54" t="s">
        <v>138</v>
      </c>
      <c r="C6" s="54" t="s">
        <v>139</v>
      </c>
      <c r="D6" s="54"/>
      <c r="E6" s="54"/>
      <c r="F6" s="54"/>
      <c r="G6" s="54"/>
      <c r="H6" s="54"/>
      <c r="I6" s="54"/>
    </row>
    <row r="7" spans="1:9">
      <c r="C7" s="54"/>
      <c r="D7" s="54"/>
      <c r="E7" s="54"/>
      <c r="F7" s="54"/>
      <c r="G7" s="54"/>
      <c r="H7" s="54"/>
      <c r="I7" s="54"/>
    </row>
    <row r="8" spans="1:9">
      <c r="A8" s="99" t="s">
        <v>140</v>
      </c>
      <c r="B8" s="99"/>
      <c r="C8" s="99"/>
      <c r="D8" s="99"/>
      <c r="E8" s="99"/>
      <c r="F8" s="99"/>
      <c r="G8" s="99"/>
      <c r="H8" s="99"/>
      <c r="I8" s="99"/>
    </row>
    <row r="9" spans="1:9">
      <c r="A9" s="54" t="s">
        <v>141</v>
      </c>
      <c r="C9" s="54" t="s">
        <v>142</v>
      </c>
      <c r="D9" s="54"/>
      <c r="E9" s="54" t="s">
        <v>143</v>
      </c>
      <c r="F9" s="54"/>
      <c r="G9" s="54" t="s">
        <v>144</v>
      </c>
      <c r="H9" s="54"/>
      <c r="I9" s="54"/>
    </row>
    <row r="10" spans="1:9">
      <c r="A10" s="54" t="s">
        <v>145</v>
      </c>
      <c r="C10" s="54" t="s">
        <v>146</v>
      </c>
      <c r="D10" s="54"/>
      <c r="E10" s="54" t="s">
        <v>147</v>
      </c>
      <c r="F10" s="54"/>
      <c r="G10" s="54"/>
      <c r="H10" s="54"/>
      <c r="I10" s="54"/>
    </row>
    <row r="11" spans="1:9">
      <c r="C11" s="54"/>
      <c r="D11" s="54"/>
      <c r="E11" s="54"/>
      <c r="F11" s="54"/>
      <c r="G11" s="54"/>
      <c r="H11" s="54"/>
      <c r="I11" s="54"/>
    </row>
    <row r="12" spans="1:9" ht="18">
      <c r="A12" s="55" t="s">
        <v>148</v>
      </c>
      <c r="C12" s="54" t="s">
        <v>149</v>
      </c>
      <c r="D12" s="54" t="s">
        <v>150</v>
      </c>
      <c r="E12" s="54"/>
      <c r="F12" s="54"/>
      <c r="G12" s="54"/>
      <c r="H12" s="54"/>
      <c r="I12" s="54"/>
    </row>
    <row r="13" spans="1:9">
      <c r="A13" s="56" t="s">
        <v>151</v>
      </c>
      <c r="B13" s="56"/>
      <c r="C13" s="54" t="s">
        <v>152</v>
      </c>
      <c r="D13" s="54"/>
      <c r="E13" s="54"/>
      <c r="F13" s="54"/>
      <c r="G13" s="54"/>
      <c r="H13" s="54"/>
      <c r="I13" s="54"/>
    </row>
    <row r="14" spans="1:9">
      <c r="A14" s="56" t="s">
        <v>153</v>
      </c>
      <c r="C14" s="54" t="s">
        <v>207</v>
      </c>
      <c r="D14" s="54"/>
      <c r="E14" s="54"/>
      <c r="G14" s="54"/>
      <c r="H14" s="54"/>
      <c r="I14" s="54"/>
    </row>
    <row r="15" spans="1:9">
      <c r="A15" s="57" t="s">
        <v>155</v>
      </c>
    </row>
    <row r="16" spans="1:9">
      <c r="A16" s="57" t="s">
        <v>156</v>
      </c>
      <c r="B16" s="10"/>
    </row>
    <row r="17" spans="1:9">
      <c r="A17" s="58" t="s">
        <v>157</v>
      </c>
      <c r="B17" s="54"/>
      <c r="C17" s="54" t="s">
        <v>207</v>
      </c>
      <c r="F17" t="s">
        <v>158</v>
      </c>
    </row>
    <row r="18" spans="1:9">
      <c r="A18" s="56" t="s">
        <v>159</v>
      </c>
      <c r="C18" s="54" t="s">
        <v>160</v>
      </c>
      <c r="D18" s="54"/>
      <c r="E18" s="54"/>
      <c r="F18" s="54" t="s">
        <v>161</v>
      </c>
      <c r="G18" s="54"/>
      <c r="H18" s="54"/>
      <c r="I18" s="54"/>
    </row>
    <row r="19" spans="1:9">
      <c r="B19" s="54"/>
      <c r="C19" s="54" t="s">
        <v>162</v>
      </c>
      <c r="D19" s="54"/>
      <c r="E19" s="54"/>
      <c r="F19" s="54" t="s">
        <v>161</v>
      </c>
      <c r="G19" s="54"/>
      <c r="H19" s="54"/>
      <c r="I19" s="54"/>
    </row>
    <row r="20" spans="1:9">
      <c r="A20" s="61" t="s">
        <v>179</v>
      </c>
      <c r="B20" s="54"/>
      <c r="C20" s="54" t="s">
        <v>203</v>
      </c>
      <c r="D20" s="54"/>
      <c r="E20" s="54"/>
      <c r="F20" s="54"/>
      <c r="G20" s="54"/>
      <c r="H20" s="54"/>
      <c r="I20" s="54"/>
    </row>
    <row r="21" spans="1:9" ht="18">
      <c r="A21" s="55" t="s">
        <v>163</v>
      </c>
      <c r="B21" s="54"/>
      <c r="C21" s="54" t="s">
        <v>164</v>
      </c>
      <c r="D21" s="54"/>
      <c r="E21" s="54" t="s">
        <v>165</v>
      </c>
      <c r="F21" s="54"/>
      <c r="G21" s="54"/>
      <c r="H21" s="54"/>
      <c r="I21" s="54"/>
    </row>
    <row r="22" spans="1:9">
      <c r="A22" s="56" t="s">
        <v>159</v>
      </c>
      <c r="B22" s="54"/>
      <c r="C22" s="54" t="s">
        <v>166</v>
      </c>
      <c r="D22" s="54"/>
      <c r="E22" s="54"/>
      <c r="F22" s="54" t="s">
        <v>167</v>
      </c>
      <c r="G22" s="54"/>
      <c r="H22" s="54"/>
      <c r="I22" s="54"/>
    </row>
    <row r="23" spans="1:9">
      <c r="A23" s="56" t="s">
        <v>168</v>
      </c>
      <c r="B23" s="54"/>
      <c r="C23" s="54" t="s">
        <v>169</v>
      </c>
      <c r="D23" s="54"/>
      <c r="E23" s="54"/>
      <c r="F23" s="54" t="s">
        <v>170</v>
      </c>
      <c r="G23" s="54"/>
      <c r="H23" s="54"/>
      <c r="I23" s="54"/>
    </row>
    <row r="24" spans="1:9">
      <c r="A24" s="56" t="s">
        <v>171</v>
      </c>
      <c r="B24" s="54"/>
      <c r="C24" s="54" t="s">
        <v>172</v>
      </c>
      <c r="D24" s="54"/>
      <c r="E24" s="54"/>
      <c r="F24" s="54" t="s">
        <v>173</v>
      </c>
      <c r="G24" s="54"/>
      <c r="H24" s="54"/>
      <c r="I24" s="54"/>
    </row>
    <row r="25" spans="1:9">
      <c r="C25" s="54" t="s">
        <v>174</v>
      </c>
      <c r="F25" s="59"/>
    </row>
    <row r="26" spans="1:9">
      <c r="A26" s="56" t="s">
        <v>175</v>
      </c>
      <c r="C26" s="54" t="s">
        <v>176</v>
      </c>
      <c r="E26" t="s">
        <v>177</v>
      </c>
      <c r="G26" t="s">
        <v>178</v>
      </c>
    </row>
    <row r="27" spans="1:9" ht="18.75">
      <c r="A27" s="56" t="s">
        <v>208</v>
      </c>
      <c r="B27" s="60"/>
      <c r="C27" s="56" t="s">
        <v>171</v>
      </c>
      <c r="D27" s="60"/>
      <c r="E27" t="s">
        <v>209</v>
      </c>
      <c r="F27" s="60"/>
      <c r="G27" s="60"/>
      <c r="H27" s="60"/>
    </row>
    <row r="28" spans="1:9" ht="18.75">
      <c r="A28" s="61" t="s">
        <v>179</v>
      </c>
      <c r="B28" s="60"/>
      <c r="C28" s="54" t="s">
        <v>180</v>
      </c>
      <c r="E28" s="56"/>
      <c r="F28" s="60"/>
      <c r="G28" s="60"/>
      <c r="H28" s="60"/>
    </row>
    <row r="29" spans="1:9">
      <c r="C29" s="56" t="s">
        <v>171</v>
      </c>
    </row>
    <row r="31" spans="1:9" ht="18.75">
      <c r="A31" s="55" t="s">
        <v>181</v>
      </c>
      <c r="B31" s="62"/>
      <c r="C31" s="62" t="s">
        <v>182</v>
      </c>
      <c r="D31" s="62"/>
      <c r="E31" s="62" t="s">
        <v>183</v>
      </c>
      <c r="F31" s="62"/>
      <c r="G31" s="62"/>
      <c r="H31" s="62"/>
      <c r="I31" s="60"/>
    </row>
    <row r="32" spans="1:9">
      <c r="A32" s="56" t="s">
        <v>151</v>
      </c>
      <c r="B32" s="56"/>
      <c r="C32" s="54" t="s">
        <v>152</v>
      </c>
      <c r="D32" s="54"/>
      <c r="E32" s="10"/>
      <c r="F32" s="10"/>
      <c r="G32" s="10"/>
      <c r="H32" s="10"/>
      <c r="I32" s="10"/>
    </row>
    <row r="33" spans="1:9">
      <c r="A33" s="63" t="s">
        <v>184</v>
      </c>
      <c r="B33" s="10"/>
      <c r="C33" s="10"/>
      <c r="D33" t="s">
        <v>210</v>
      </c>
      <c r="E33" s="10"/>
      <c r="F33" s="10"/>
      <c r="G33" s="10"/>
      <c r="H33" s="10"/>
      <c r="I33" s="10"/>
    </row>
    <row r="34" spans="1:9">
      <c r="A34" s="63" t="s">
        <v>186</v>
      </c>
      <c r="B34" s="10"/>
      <c r="C34" s="10"/>
      <c r="D34" t="s">
        <v>210</v>
      </c>
      <c r="E34" s="10"/>
      <c r="F34" s="10"/>
      <c r="G34" s="10"/>
      <c r="H34" s="10"/>
      <c r="I34" s="10"/>
    </row>
    <row r="35" spans="1:9">
      <c r="A35" s="56" t="s">
        <v>187</v>
      </c>
      <c r="B35" s="10"/>
      <c r="C35" s="10"/>
      <c r="D35" t="s">
        <v>210</v>
      </c>
      <c r="E35" s="10"/>
      <c r="F35" s="10"/>
      <c r="G35" s="10"/>
      <c r="H35" s="10"/>
      <c r="I35" s="10"/>
    </row>
    <row r="36" spans="1:9" ht="18.75">
      <c r="A36" s="56" t="s">
        <v>188</v>
      </c>
      <c r="B36" s="10"/>
      <c r="C36" s="10"/>
      <c r="D36" t="s">
        <v>210</v>
      </c>
      <c r="E36" s="60"/>
    </row>
    <row r="37" spans="1:9">
      <c r="A37" s="56" t="s">
        <v>189</v>
      </c>
      <c r="C37" t="s">
        <v>190</v>
      </c>
      <c r="D37" s="10"/>
    </row>
    <row r="38" spans="1:9" ht="15.75">
      <c r="A38" s="65"/>
      <c r="C38" s="64"/>
      <c r="D38" t="s">
        <v>191</v>
      </c>
      <c r="E38" s="64"/>
      <c r="F38" s="64"/>
      <c r="G38" s="64"/>
      <c r="H38" s="64"/>
    </row>
    <row r="39" spans="1:9" ht="15.75">
      <c r="B39" s="64"/>
      <c r="C39" s="64"/>
      <c r="D39" t="s">
        <v>201</v>
      </c>
      <c r="E39" s="65"/>
      <c r="F39" s="64"/>
      <c r="G39" s="64"/>
      <c r="H39" s="64"/>
    </row>
    <row r="40" spans="1:9" ht="15.75">
      <c r="B40" s="64"/>
      <c r="C40" s="10" t="s">
        <v>204</v>
      </c>
      <c r="D40" t="s">
        <v>211</v>
      </c>
      <c r="E40" s="65"/>
      <c r="F40" s="64"/>
      <c r="G40" s="64"/>
      <c r="H40" s="64"/>
    </row>
    <row r="41" spans="1:9" ht="15.75">
      <c r="A41" s="56" t="s">
        <v>193</v>
      </c>
      <c r="B41" s="64"/>
      <c r="C41" s="10" t="s">
        <v>194</v>
      </c>
      <c r="D41" s="65"/>
      <c r="E41" s="65"/>
      <c r="F41" s="64"/>
      <c r="G41" s="64"/>
      <c r="H41" s="64"/>
    </row>
    <row r="42" spans="1:9" ht="9" customHeight="1">
      <c r="B42" s="64"/>
      <c r="C42" s="64"/>
      <c r="D42" s="65"/>
      <c r="E42" s="65"/>
      <c r="F42" s="64"/>
      <c r="G42" s="64"/>
      <c r="H42" s="64"/>
    </row>
    <row r="43" spans="1:9" ht="18">
      <c r="A43" s="55" t="s">
        <v>195</v>
      </c>
      <c r="B43" s="64"/>
      <c r="C43" s="64"/>
      <c r="D43" s="65"/>
      <c r="E43" s="65"/>
      <c r="F43" s="64"/>
      <c r="G43" s="64"/>
      <c r="H43" s="64"/>
    </row>
    <row r="44" spans="1:9" ht="15.75">
      <c r="A44" s="56" t="s">
        <v>196</v>
      </c>
      <c r="B44" s="64"/>
      <c r="C44" s="10" t="s">
        <v>197</v>
      </c>
      <c r="D44" s="66"/>
      <c r="E44" s="54" t="s">
        <v>198</v>
      </c>
      <c r="F44" s="11" t="s">
        <v>199</v>
      </c>
      <c r="G44" s="67"/>
      <c r="H44" t="s">
        <v>200</v>
      </c>
      <c r="I44" s="67"/>
    </row>
    <row r="45" spans="1:9" ht="15.75">
      <c r="A45" s="56" t="s">
        <v>212</v>
      </c>
      <c r="B45" s="64"/>
      <c r="C45" s="10" t="s">
        <v>213</v>
      </c>
      <c r="D45" s="69"/>
      <c r="E45" s="54"/>
      <c r="F45" s="11"/>
      <c r="G45" s="68"/>
      <c r="I45" s="68"/>
    </row>
    <row r="46" spans="1:9" ht="21">
      <c r="A46" s="98" t="s">
        <v>50</v>
      </c>
      <c r="B46" s="98"/>
      <c r="C46" s="98"/>
      <c r="D46" s="98"/>
      <c r="E46" s="98"/>
      <c r="F46" s="98"/>
      <c r="G46" s="98"/>
      <c r="H46" s="98"/>
      <c r="I46" s="98"/>
    </row>
    <row r="47" spans="1:9">
      <c r="A47" s="99" t="s">
        <v>126</v>
      </c>
      <c r="B47" s="99"/>
      <c r="C47" s="99"/>
      <c r="D47" s="99"/>
      <c r="E47" s="99"/>
      <c r="F47" s="99"/>
      <c r="G47" s="99"/>
      <c r="H47" s="99"/>
      <c r="I47" s="99"/>
    </row>
    <row r="48" spans="1:9">
      <c r="A48" s="54" t="s">
        <v>127</v>
      </c>
      <c r="C48" s="54" t="s">
        <v>128</v>
      </c>
      <c r="D48" s="54"/>
      <c r="E48" s="54" t="s">
        <v>129</v>
      </c>
      <c r="F48" s="54"/>
      <c r="G48" s="54" t="s">
        <v>130</v>
      </c>
      <c r="H48" s="54"/>
      <c r="I48" s="54"/>
    </row>
    <row r="49" spans="1:9">
      <c r="A49" s="54" t="s">
        <v>131</v>
      </c>
      <c r="C49" s="54" t="s">
        <v>132</v>
      </c>
      <c r="D49" s="54"/>
      <c r="E49" s="54" t="s">
        <v>133</v>
      </c>
      <c r="F49" s="54"/>
      <c r="G49" s="54" t="s">
        <v>134</v>
      </c>
      <c r="H49" s="54"/>
      <c r="I49" s="54"/>
    </row>
    <row r="50" spans="1:9">
      <c r="A50" s="54" t="s">
        <v>135</v>
      </c>
      <c r="C50" s="54" t="s">
        <v>136</v>
      </c>
      <c r="D50" s="54"/>
      <c r="E50" s="54"/>
      <c r="F50" s="54" t="s">
        <v>137</v>
      </c>
      <c r="G50" s="54"/>
      <c r="H50" s="54"/>
      <c r="I50" s="54"/>
    </row>
    <row r="51" spans="1:9">
      <c r="A51" s="54" t="s">
        <v>138</v>
      </c>
      <c r="C51" s="54" t="s">
        <v>139</v>
      </c>
      <c r="D51" s="54"/>
      <c r="E51" s="54"/>
      <c r="F51" s="54"/>
      <c r="G51" s="54"/>
      <c r="H51" s="54"/>
      <c r="I51" s="54"/>
    </row>
    <row r="52" spans="1:9">
      <c r="C52" s="54"/>
      <c r="D52" s="54"/>
      <c r="E52" s="54"/>
      <c r="F52" s="54"/>
      <c r="G52" s="54"/>
      <c r="H52" s="54"/>
      <c r="I52" s="54"/>
    </row>
    <row r="53" spans="1:9">
      <c r="A53" s="99" t="s">
        <v>140</v>
      </c>
      <c r="B53" s="99"/>
      <c r="C53" s="99"/>
      <c r="D53" s="99"/>
      <c r="E53" s="99"/>
      <c r="F53" s="99"/>
      <c r="G53" s="99"/>
      <c r="H53" s="99"/>
      <c r="I53" s="99"/>
    </row>
    <row r="54" spans="1:9">
      <c r="A54" s="54" t="s">
        <v>141</v>
      </c>
      <c r="C54" s="54" t="s">
        <v>142</v>
      </c>
      <c r="D54" s="54"/>
      <c r="E54" s="54" t="s">
        <v>143</v>
      </c>
      <c r="F54" s="54"/>
      <c r="G54" s="54" t="s">
        <v>144</v>
      </c>
      <c r="H54" s="54"/>
      <c r="I54" s="54"/>
    </row>
    <row r="55" spans="1:9">
      <c r="A55" s="54" t="s">
        <v>145</v>
      </c>
      <c r="C55" s="54" t="s">
        <v>146</v>
      </c>
      <c r="D55" s="54"/>
      <c r="E55" s="54" t="s">
        <v>147</v>
      </c>
      <c r="F55" s="54"/>
      <c r="G55" s="54"/>
      <c r="H55" s="54"/>
      <c r="I55" s="54"/>
    </row>
    <row r="56" spans="1:9">
      <c r="C56" s="54"/>
      <c r="D56" s="54"/>
      <c r="E56" s="54"/>
      <c r="F56" s="54"/>
      <c r="G56" s="54"/>
      <c r="H56" s="54"/>
      <c r="I56" s="54"/>
    </row>
    <row r="57" spans="1:9" ht="18">
      <c r="A57" s="55" t="s">
        <v>148</v>
      </c>
      <c r="C57" s="54" t="s">
        <v>149</v>
      </c>
      <c r="D57" s="54" t="s">
        <v>150</v>
      </c>
      <c r="E57" s="54"/>
      <c r="F57" s="54"/>
      <c r="G57" s="54"/>
      <c r="H57" s="54"/>
      <c r="I57" s="54"/>
    </row>
    <row r="58" spans="1:9">
      <c r="A58" s="56" t="s">
        <v>151</v>
      </c>
      <c r="B58" s="56"/>
      <c r="C58" s="54" t="s">
        <v>152</v>
      </c>
      <c r="D58" s="54"/>
      <c r="E58" s="54"/>
      <c r="F58" s="54"/>
      <c r="G58" s="54"/>
      <c r="H58" s="54"/>
      <c r="I58" s="54"/>
    </row>
    <row r="59" spans="1:9">
      <c r="A59" s="56" t="s">
        <v>153</v>
      </c>
      <c r="C59" s="54" t="s">
        <v>207</v>
      </c>
      <c r="D59" s="54"/>
      <c r="E59" s="54"/>
      <c r="G59" s="54"/>
      <c r="H59" s="54"/>
      <c r="I59" s="54"/>
    </row>
    <row r="60" spans="1:9">
      <c r="A60" s="57" t="s">
        <v>155</v>
      </c>
    </row>
    <row r="61" spans="1:9">
      <c r="A61" s="57" t="s">
        <v>156</v>
      </c>
      <c r="B61" s="10"/>
    </row>
    <row r="62" spans="1:9">
      <c r="A62" s="58" t="s">
        <v>157</v>
      </c>
      <c r="B62" s="54"/>
      <c r="C62" s="54" t="s">
        <v>214</v>
      </c>
      <c r="F62" t="s">
        <v>158</v>
      </c>
    </row>
    <row r="63" spans="1:9">
      <c r="A63" s="56" t="s">
        <v>159</v>
      </c>
      <c r="C63" s="54" t="s">
        <v>160</v>
      </c>
      <c r="D63" s="54"/>
      <c r="E63" s="54"/>
      <c r="F63" s="54" t="s">
        <v>161</v>
      </c>
      <c r="G63" s="54"/>
      <c r="H63" s="54"/>
      <c r="I63" s="54"/>
    </row>
    <row r="64" spans="1:9">
      <c r="B64" s="54"/>
      <c r="C64" s="54" t="s">
        <v>162</v>
      </c>
      <c r="D64" s="54"/>
      <c r="E64" s="54"/>
      <c r="F64" s="54" t="s">
        <v>161</v>
      </c>
      <c r="G64" s="54"/>
      <c r="H64" s="54"/>
      <c r="I64" s="54"/>
    </row>
    <row r="65" spans="1:9">
      <c r="A65" s="61" t="s">
        <v>179</v>
      </c>
      <c r="B65" s="54"/>
      <c r="C65" s="54" t="s">
        <v>203</v>
      </c>
      <c r="D65" s="54"/>
      <c r="E65" s="54"/>
      <c r="F65" s="54"/>
      <c r="G65" s="54"/>
      <c r="H65" s="54"/>
      <c r="I65" s="54"/>
    </row>
    <row r="66" spans="1:9" ht="18">
      <c r="A66" s="55" t="s">
        <v>163</v>
      </c>
      <c r="B66" s="54"/>
      <c r="C66" s="54" t="s">
        <v>164</v>
      </c>
      <c r="D66" s="54"/>
      <c r="E66" s="54" t="s">
        <v>165</v>
      </c>
      <c r="F66" s="54"/>
      <c r="G66" s="54"/>
      <c r="H66" s="54"/>
      <c r="I66" s="54"/>
    </row>
    <row r="67" spans="1:9">
      <c r="A67" s="56" t="s">
        <v>159</v>
      </c>
      <c r="B67" s="54"/>
      <c r="C67" s="54" t="s">
        <v>166</v>
      </c>
      <c r="D67" s="54"/>
      <c r="E67" s="54"/>
      <c r="F67" s="54" t="s">
        <v>167</v>
      </c>
      <c r="G67" s="54"/>
      <c r="H67" s="54"/>
      <c r="I67" s="54"/>
    </row>
    <row r="68" spans="1:9">
      <c r="A68" s="56" t="s">
        <v>208</v>
      </c>
      <c r="B68" s="54"/>
      <c r="C68" s="54" t="s">
        <v>169</v>
      </c>
      <c r="D68" s="54"/>
      <c r="E68" s="54"/>
      <c r="F68" s="54" t="s">
        <v>170</v>
      </c>
      <c r="G68" s="54"/>
      <c r="H68" s="54"/>
      <c r="I68" s="54"/>
    </row>
    <row r="69" spans="1:9">
      <c r="A69" s="56" t="s">
        <v>171</v>
      </c>
      <c r="B69" s="54"/>
      <c r="C69" s="54" t="s">
        <v>172</v>
      </c>
      <c r="D69" s="54"/>
      <c r="E69" s="54"/>
      <c r="F69" s="54" t="s">
        <v>173</v>
      </c>
      <c r="G69" s="54"/>
      <c r="H69" s="54"/>
      <c r="I69" s="54"/>
    </row>
    <row r="70" spans="1:9">
      <c r="C70" s="54" t="s">
        <v>174</v>
      </c>
      <c r="F70" s="59"/>
    </row>
    <row r="71" spans="1:9">
      <c r="A71" s="56" t="s">
        <v>175</v>
      </c>
      <c r="C71" s="54" t="s">
        <v>176</v>
      </c>
      <c r="E71" t="s">
        <v>177</v>
      </c>
      <c r="G71" t="s">
        <v>178</v>
      </c>
    </row>
    <row r="72" spans="1:9" ht="18.75">
      <c r="A72" s="56" t="s">
        <v>208</v>
      </c>
      <c r="B72" s="60"/>
      <c r="C72" s="56" t="s">
        <v>171</v>
      </c>
      <c r="D72" s="60"/>
      <c r="E72" t="s">
        <v>209</v>
      </c>
      <c r="F72" s="60"/>
      <c r="G72" s="60"/>
      <c r="H72" s="60"/>
    </row>
    <row r="73" spans="1:9" ht="18.75">
      <c r="A73" s="61" t="s">
        <v>179</v>
      </c>
      <c r="B73" s="60"/>
      <c r="C73" s="54" t="s">
        <v>180</v>
      </c>
      <c r="E73" s="56"/>
      <c r="F73" s="60"/>
      <c r="G73" s="60"/>
      <c r="H73" s="60"/>
    </row>
    <row r="74" spans="1:9">
      <c r="C74" s="56" t="s">
        <v>171</v>
      </c>
    </row>
    <row r="75" spans="1:9" ht="9" customHeight="1"/>
    <row r="76" spans="1:9" ht="18.75">
      <c r="A76" s="55" t="s">
        <v>181</v>
      </c>
      <c r="B76" s="62"/>
      <c r="C76" s="62" t="s">
        <v>182</v>
      </c>
      <c r="D76" s="62"/>
      <c r="E76" s="62" t="s">
        <v>183</v>
      </c>
      <c r="F76" s="62"/>
      <c r="G76" s="62"/>
      <c r="H76" s="62"/>
      <c r="I76" s="60"/>
    </row>
    <row r="77" spans="1:9">
      <c r="A77" s="56" t="s">
        <v>151</v>
      </c>
      <c r="B77" s="56"/>
      <c r="C77" s="54" t="s">
        <v>152</v>
      </c>
      <c r="D77" s="54"/>
      <c r="E77" s="10"/>
      <c r="F77" s="10"/>
      <c r="G77" s="10"/>
      <c r="H77" s="10"/>
      <c r="I77" s="10"/>
    </row>
    <row r="78" spans="1:9">
      <c r="A78" s="63" t="s">
        <v>184</v>
      </c>
      <c r="B78" s="10"/>
      <c r="C78" s="10"/>
      <c r="D78" t="s">
        <v>210</v>
      </c>
      <c r="E78" s="10"/>
      <c r="F78" s="10"/>
      <c r="G78" s="10"/>
      <c r="H78" s="10"/>
      <c r="I78" s="10"/>
    </row>
    <row r="79" spans="1:9">
      <c r="A79" s="63" t="s">
        <v>186</v>
      </c>
      <c r="B79" s="10"/>
      <c r="C79" s="10"/>
      <c r="D79" t="s">
        <v>210</v>
      </c>
      <c r="E79" s="10"/>
      <c r="F79" s="10"/>
      <c r="G79" s="10"/>
      <c r="H79" s="10"/>
      <c r="I79" s="10"/>
    </row>
    <row r="80" spans="1:9">
      <c r="A80" s="56" t="s">
        <v>187</v>
      </c>
      <c r="B80" s="10"/>
      <c r="C80" s="10"/>
      <c r="D80" t="s">
        <v>210</v>
      </c>
      <c r="E80" s="10"/>
      <c r="F80" s="10"/>
      <c r="G80" s="10"/>
      <c r="H80" s="10"/>
      <c r="I80" s="10"/>
    </row>
    <row r="81" spans="1:9" ht="18.75">
      <c r="A81" s="56" t="s">
        <v>188</v>
      </c>
      <c r="B81" s="10"/>
      <c r="C81" s="10"/>
      <c r="D81" t="s">
        <v>210</v>
      </c>
      <c r="E81" s="60"/>
    </row>
    <row r="82" spans="1:9">
      <c r="A82" s="56" t="s">
        <v>189</v>
      </c>
      <c r="C82" t="s">
        <v>190</v>
      </c>
      <c r="D82" s="10"/>
    </row>
    <row r="83" spans="1:9" ht="15.75">
      <c r="A83" s="65"/>
      <c r="C83" s="64"/>
      <c r="D83" t="s">
        <v>191</v>
      </c>
      <c r="E83" s="64"/>
      <c r="F83" s="64"/>
      <c r="G83" s="64"/>
      <c r="H83" s="64"/>
    </row>
    <row r="84" spans="1:9" ht="15.75">
      <c r="B84" s="64"/>
      <c r="C84" s="64"/>
      <c r="D84" t="s">
        <v>201</v>
      </c>
      <c r="E84" s="65"/>
      <c r="F84" s="64"/>
      <c r="G84" s="64"/>
      <c r="H84" s="64"/>
    </row>
    <row r="85" spans="1:9" ht="15.75">
      <c r="B85" s="64"/>
      <c r="C85" s="10" t="s">
        <v>204</v>
      </c>
      <c r="D85" t="s">
        <v>211</v>
      </c>
      <c r="E85" s="65"/>
      <c r="F85" s="64"/>
      <c r="G85" s="64"/>
      <c r="H85" s="64"/>
    </row>
    <row r="86" spans="1:9" ht="15.75">
      <c r="A86" s="56" t="s">
        <v>193</v>
      </c>
      <c r="B86" s="64"/>
      <c r="C86" s="10" t="s">
        <v>194</v>
      </c>
      <c r="D86" s="65"/>
      <c r="E86" s="65"/>
      <c r="F86" s="64"/>
      <c r="G86" s="64"/>
      <c r="H86" s="64"/>
    </row>
    <row r="87" spans="1:9" ht="11.25" customHeight="1">
      <c r="B87" s="64"/>
      <c r="C87" s="64"/>
      <c r="D87" s="65"/>
      <c r="E87" s="65"/>
      <c r="F87" s="64"/>
      <c r="G87" s="64"/>
      <c r="H87" s="64"/>
    </row>
    <row r="88" spans="1:9" ht="18">
      <c r="A88" s="55" t="s">
        <v>195</v>
      </c>
      <c r="B88" s="64"/>
      <c r="C88" s="64"/>
      <c r="D88" s="65"/>
      <c r="E88" s="65"/>
      <c r="F88" s="64"/>
      <c r="G88" s="64"/>
      <c r="H88" s="64"/>
    </row>
    <row r="89" spans="1:9" ht="15.75">
      <c r="A89" s="56" t="s">
        <v>196</v>
      </c>
      <c r="B89" s="64"/>
      <c r="C89" s="10" t="s">
        <v>197</v>
      </c>
      <c r="D89" s="66"/>
      <c r="E89" s="54" t="s">
        <v>198</v>
      </c>
      <c r="F89" s="11" t="s">
        <v>199</v>
      </c>
      <c r="G89" s="67"/>
      <c r="H89" t="s">
        <v>200</v>
      </c>
      <c r="I89" s="67"/>
    </row>
    <row r="90" spans="1:9" ht="15.75">
      <c r="A90" s="56" t="s">
        <v>212</v>
      </c>
      <c r="B90" s="64"/>
      <c r="C90" s="10" t="s">
        <v>213</v>
      </c>
      <c r="D90" s="69"/>
      <c r="E90" s="54"/>
      <c r="F90" s="11"/>
      <c r="G90" s="68"/>
      <c r="I90" s="68"/>
    </row>
    <row r="91" spans="1:9" ht="21">
      <c r="A91" s="98" t="s">
        <v>51</v>
      </c>
      <c r="B91" s="98"/>
      <c r="C91" s="98"/>
      <c r="D91" s="98"/>
      <c r="E91" s="98"/>
      <c r="F91" s="98"/>
      <c r="G91" s="98"/>
      <c r="H91" s="98"/>
      <c r="I91" s="98"/>
    </row>
    <row r="92" spans="1:9">
      <c r="A92" s="99" t="s">
        <v>126</v>
      </c>
      <c r="B92" s="99"/>
      <c r="C92" s="99"/>
      <c r="D92" s="99"/>
      <c r="E92" s="99"/>
      <c r="F92" s="99"/>
      <c r="G92" s="99"/>
      <c r="H92" s="99"/>
      <c r="I92" s="99"/>
    </row>
    <row r="93" spans="1:9">
      <c r="A93" s="54" t="s">
        <v>127</v>
      </c>
      <c r="C93" s="54" t="s">
        <v>128</v>
      </c>
      <c r="D93" s="54"/>
      <c r="E93" s="54" t="s">
        <v>129</v>
      </c>
      <c r="F93" s="54"/>
      <c r="G93" s="54" t="s">
        <v>130</v>
      </c>
      <c r="H93" s="54"/>
      <c r="I93" s="54"/>
    </row>
    <row r="94" spans="1:9">
      <c r="A94" s="54" t="s">
        <v>131</v>
      </c>
      <c r="C94" s="54" t="s">
        <v>132</v>
      </c>
      <c r="D94" s="54"/>
      <c r="E94" s="54" t="s">
        <v>133</v>
      </c>
      <c r="F94" s="54"/>
      <c r="G94" s="54" t="s">
        <v>134</v>
      </c>
      <c r="H94" s="54"/>
      <c r="I94" s="54"/>
    </row>
    <row r="95" spans="1:9">
      <c r="A95" s="54" t="s">
        <v>135</v>
      </c>
      <c r="C95" s="54" t="s">
        <v>136</v>
      </c>
      <c r="D95" s="54"/>
      <c r="E95" s="54"/>
      <c r="F95" s="54" t="s">
        <v>137</v>
      </c>
      <c r="G95" s="54"/>
      <c r="H95" s="54"/>
      <c r="I95" s="54"/>
    </row>
    <row r="96" spans="1:9">
      <c r="A96" s="54" t="s">
        <v>138</v>
      </c>
      <c r="C96" s="54" t="s">
        <v>139</v>
      </c>
      <c r="D96" s="54"/>
      <c r="E96" s="54"/>
      <c r="F96" s="54"/>
      <c r="G96" s="54"/>
      <c r="H96" s="54"/>
      <c r="I96" s="54"/>
    </row>
    <row r="97" spans="1:9">
      <c r="C97" s="54"/>
      <c r="D97" s="54"/>
      <c r="E97" s="54"/>
      <c r="F97" s="54"/>
      <c r="G97" s="54"/>
      <c r="H97" s="54"/>
      <c r="I97" s="54"/>
    </row>
    <row r="98" spans="1:9">
      <c r="A98" s="99" t="s">
        <v>140</v>
      </c>
      <c r="B98" s="99"/>
      <c r="C98" s="99"/>
      <c r="D98" s="99"/>
      <c r="E98" s="99"/>
      <c r="F98" s="99"/>
      <c r="G98" s="99"/>
      <c r="H98" s="99"/>
      <c r="I98" s="99"/>
    </row>
    <row r="99" spans="1:9">
      <c r="A99" s="54" t="s">
        <v>141</v>
      </c>
      <c r="C99" s="54" t="s">
        <v>142</v>
      </c>
      <c r="D99" s="54"/>
      <c r="E99" s="54" t="s">
        <v>143</v>
      </c>
      <c r="F99" s="54"/>
      <c r="G99" s="54" t="s">
        <v>144</v>
      </c>
      <c r="H99" s="54"/>
      <c r="I99" s="54"/>
    </row>
    <row r="100" spans="1:9">
      <c r="A100" s="54" t="s">
        <v>145</v>
      </c>
      <c r="C100" s="54" t="s">
        <v>146</v>
      </c>
      <c r="D100" s="54"/>
      <c r="E100" s="54" t="s">
        <v>147</v>
      </c>
      <c r="F100" s="54"/>
      <c r="G100" s="54"/>
      <c r="H100" s="54"/>
      <c r="I100" s="54"/>
    </row>
    <row r="101" spans="1:9">
      <c r="C101" s="54"/>
      <c r="D101" s="54"/>
      <c r="E101" s="54"/>
      <c r="F101" s="54"/>
      <c r="G101" s="54"/>
      <c r="H101" s="54"/>
      <c r="I101" s="54"/>
    </row>
    <row r="102" spans="1:9" ht="18">
      <c r="A102" s="55" t="s">
        <v>148</v>
      </c>
      <c r="C102" s="54" t="s">
        <v>149</v>
      </c>
      <c r="D102" s="54" t="s">
        <v>150</v>
      </c>
      <c r="E102" s="54"/>
      <c r="F102" s="54"/>
      <c r="G102" s="54"/>
      <c r="H102" s="54"/>
      <c r="I102" s="54"/>
    </row>
    <row r="103" spans="1:9">
      <c r="A103" s="56" t="s">
        <v>151</v>
      </c>
      <c r="B103" s="56"/>
      <c r="C103" s="54" t="s">
        <v>152</v>
      </c>
      <c r="D103" s="54"/>
      <c r="E103" s="54"/>
      <c r="F103" s="54"/>
      <c r="G103" s="54"/>
      <c r="H103" s="54"/>
      <c r="I103" s="54"/>
    </row>
    <row r="104" spans="1:9">
      <c r="A104" s="56" t="s">
        <v>153</v>
      </c>
      <c r="C104" s="54" t="s">
        <v>214</v>
      </c>
      <c r="D104" s="54"/>
      <c r="E104" s="54"/>
      <c r="G104" s="54"/>
      <c r="H104" s="54"/>
      <c r="I104" s="54"/>
    </row>
    <row r="105" spans="1:9">
      <c r="A105" s="57" t="s">
        <v>155</v>
      </c>
    </row>
    <row r="106" spans="1:9">
      <c r="A106" s="57" t="s">
        <v>156</v>
      </c>
      <c r="B106" s="10"/>
    </row>
    <row r="107" spans="1:9">
      <c r="A107" s="58" t="s">
        <v>157</v>
      </c>
      <c r="B107" s="54"/>
      <c r="C107" s="54" t="s">
        <v>215</v>
      </c>
      <c r="F107" t="s">
        <v>158</v>
      </c>
    </row>
    <row r="108" spans="1:9">
      <c r="A108" s="56" t="s">
        <v>159</v>
      </c>
      <c r="C108" s="54" t="s">
        <v>160</v>
      </c>
      <c r="D108" s="54"/>
      <c r="E108" s="54"/>
      <c r="F108" s="54" t="s">
        <v>161</v>
      </c>
      <c r="G108" s="54"/>
      <c r="H108" s="54"/>
      <c r="I108" s="54"/>
    </row>
    <row r="109" spans="1:9">
      <c r="B109" s="54"/>
      <c r="C109" s="54" t="s">
        <v>162</v>
      </c>
      <c r="D109" s="54"/>
      <c r="E109" s="54"/>
      <c r="F109" s="54" t="s">
        <v>161</v>
      </c>
      <c r="G109" s="54"/>
      <c r="H109" s="54"/>
      <c r="I109" s="54"/>
    </row>
    <row r="110" spans="1:9">
      <c r="A110" s="61" t="s">
        <v>179</v>
      </c>
      <c r="B110" s="54"/>
      <c r="C110" s="54" t="s">
        <v>203</v>
      </c>
      <c r="D110" s="54"/>
      <c r="E110" s="54"/>
      <c r="F110" s="54"/>
      <c r="G110" s="54"/>
      <c r="H110" s="54"/>
      <c r="I110" s="54"/>
    </row>
    <row r="111" spans="1:9" ht="18">
      <c r="A111" s="55" t="s">
        <v>163</v>
      </c>
      <c r="B111" s="54"/>
      <c r="C111" s="54" t="s">
        <v>164</v>
      </c>
      <c r="D111" s="54"/>
      <c r="E111" s="54" t="s">
        <v>165</v>
      </c>
      <c r="F111" s="54"/>
      <c r="G111" s="54"/>
      <c r="H111" s="54"/>
      <c r="I111" s="54"/>
    </row>
    <row r="112" spans="1:9">
      <c r="A112" s="56" t="s">
        <v>159</v>
      </c>
      <c r="B112" s="54"/>
      <c r="C112" s="54" t="s">
        <v>166</v>
      </c>
      <c r="D112" s="54"/>
      <c r="E112" s="54"/>
      <c r="F112" s="54" t="s">
        <v>167</v>
      </c>
      <c r="G112" s="54"/>
      <c r="H112" s="54"/>
      <c r="I112" s="54"/>
    </row>
    <row r="113" spans="1:9">
      <c r="A113" s="56" t="s">
        <v>208</v>
      </c>
      <c r="B113" s="54"/>
      <c r="C113" s="54" t="s">
        <v>169</v>
      </c>
      <c r="D113" s="54"/>
      <c r="E113" s="54"/>
      <c r="F113" s="54" t="s">
        <v>170</v>
      </c>
      <c r="G113" s="54"/>
      <c r="H113" s="54"/>
      <c r="I113" s="54"/>
    </row>
    <row r="114" spans="1:9">
      <c r="A114" s="56" t="s">
        <v>171</v>
      </c>
      <c r="B114" s="54"/>
      <c r="C114" s="54" t="s">
        <v>172</v>
      </c>
      <c r="D114" s="54"/>
      <c r="E114" s="54"/>
      <c r="F114" s="54" t="s">
        <v>173</v>
      </c>
      <c r="G114" s="54"/>
      <c r="H114" s="54"/>
      <c r="I114" s="54"/>
    </row>
    <row r="115" spans="1:9">
      <c r="C115" s="54" t="s">
        <v>174</v>
      </c>
      <c r="F115" s="59"/>
    </row>
    <row r="116" spans="1:9">
      <c r="A116" s="56" t="s">
        <v>175</v>
      </c>
      <c r="C116" s="54" t="s">
        <v>176</v>
      </c>
      <c r="E116" t="s">
        <v>177</v>
      </c>
      <c r="G116" t="s">
        <v>178</v>
      </c>
    </row>
    <row r="117" spans="1:9" ht="18.75">
      <c r="A117" s="56" t="s">
        <v>208</v>
      </c>
      <c r="B117" s="60"/>
      <c r="C117" s="56" t="s">
        <v>171</v>
      </c>
      <c r="D117" s="60"/>
      <c r="E117" t="s">
        <v>209</v>
      </c>
      <c r="F117" s="60"/>
      <c r="G117" s="60"/>
      <c r="H117" s="60"/>
    </row>
    <row r="118" spans="1:9" ht="18.75">
      <c r="A118" s="61" t="s">
        <v>179</v>
      </c>
      <c r="B118" s="60"/>
      <c r="C118" s="54" t="s">
        <v>180</v>
      </c>
      <c r="E118" s="56"/>
      <c r="F118" s="60"/>
      <c r="G118" s="60"/>
      <c r="H118" s="60"/>
    </row>
    <row r="119" spans="1:9">
      <c r="C119" s="56" t="s">
        <v>171</v>
      </c>
    </row>
    <row r="120" spans="1:9" ht="9" customHeight="1"/>
    <row r="121" spans="1:9" ht="18.75">
      <c r="A121" s="55" t="s">
        <v>181</v>
      </c>
      <c r="B121" s="62"/>
      <c r="C121" s="62" t="s">
        <v>182</v>
      </c>
      <c r="D121" s="62"/>
      <c r="E121" s="62" t="s">
        <v>183</v>
      </c>
      <c r="F121" s="62"/>
      <c r="G121" s="62"/>
      <c r="H121" s="62"/>
      <c r="I121" s="60"/>
    </row>
    <row r="122" spans="1:9">
      <c r="A122" s="56" t="s">
        <v>151</v>
      </c>
      <c r="B122" s="56"/>
      <c r="C122" s="54" t="s">
        <v>152</v>
      </c>
      <c r="D122" s="54"/>
      <c r="E122" s="10"/>
      <c r="F122" s="10"/>
      <c r="G122" s="10"/>
      <c r="H122" s="10"/>
      <c r="I122" s="10"/>
    </row>
    <row r="123" spans="1:9">
      <c r="A123" s="63" t="s">
        <v>184</v>
      </c>
      <c r="B123" s="10"/>
      <c r="C123" s="10"/>
      <c r="D123" t="s">
        <v>210</v>
      </c>
      <c r="E123" s="10"/>
      <c r="F123" s="10"/>
      <c r="G123" s="10"/>
      <c r="H123" s="10"/>
      <c r="I123" s="10"/>
    </row>
    <row r="124" spans="1:9">
      <c r="A124" s="63" t="s">
        <v>186</v>
      </c>
      <c r="B124" s="10"/>
      <c r="C124" s="10"/>
      <c r="D124" t="s">
        <v>210</v>
      </c>
      <c r="E124" s="10"/>
      <c r="F124" s="10"/>
      <c r="G124" s="10"/>
      <c r="H124" s="10"/>
      <c r="I124" s="10"/>
    </row>
    <row r="125" spans="1:9">
      <c r="A125" s="56" t="s">
        <v>187</v>
      </c>
      <c r="B125" s="10"/>
      <c r="C125" s="10"/>
      <c r="D125" t="s">
        <v>210</v>
      </c>
      <c r="E125" s="10"/>
      <c r="F125" s="10"/>
      <c r="G125" s="10"/>
      <c r="H125" s="10"/>
      <c r="I125" s="10"/>
    </row>
    <row r="126" spans="1:9" ht="18.75">
      <c r="A126" s="56" t="s">
        <v>188</v>
      </c>
      <c r="B126" s="10"/>
      <c r="C126" s="10"/>
      <c r="D126" t="s">
        <v>210</v>
      </c>
      <c r="E126" s="60"/>
    </row>
    <row r="127" spans="1:9">
      <c r="A127" s="56" t="s">
        <v>189</v>
      </c>
      <c r="C127" t="s">
        <v>190</v>
      </c>
      <c r="D127" s="10"/>
    </row>
    <row r="128" spans="1:9" ht="15.75">
      <c r="A128" s="65"/>
      <c r="C128" s="64"/>
      <c r="D128" t="s">
        <v>191</v>
      </c>
      <c r="E128" s="64"/>
      <c r="F128" s="64"/>
      <c r="G128" s="64"/>
      <c r="H128" s="64"/>
    </row>
    <row r="129" spans="1:9" ht="15.75">
      <c r="B129" s="64"/>
      <c r="C129" s="64"/>
      <c r="D129" t="s">
        <v>201</v>
      </c>
      <c r="E129" s="65"/>
      <c r="F129" s="64"/>
      <c r="G129" s="64"/>
      <c r="H129" s="64"/>
    </row>
    <row r="130" spans="1:9" ht="15.75">
      <c r="B130" s="64"/>
      <c r="C130" s="10" t="s">
        <v>204</v>
      </c>
      <c r="D130" t="s">
        <v>216</v>
      </c>
      <c r="E130" s="65"/>
      <c r="F130" s="64"/>
      <c r="G130" s="64"/>
      <c r="H130" s="64"/>
    </row>
    <row r="131" spans="1:9" ht="15.75">
      <c r="A131" s="56" t="s">
        <v>193</v>
      </c>
      <c r="B131" s="64"/>
      <c r="C131" s="10" t="s">
        <v>194</v>
      </c>
      <c r="D131" s="65"/>
      <c r="E131" s="65"/>
      <c r="F131" s="64"/>
      <c r="G131" s="64"/>
      <c r="H131" s="64"/>
    </row>
    <row r="132" spans="1:9" ht="9.75" customHeight="1">
      <c r="B132" s="64"/>
      <c r="C132" s="64"/>
      <c r="D132" s="65"/>
      <c r="E132" s="65"/>
      <c r="F132" s="64"/>
      <c r="G132" s="64"/>
      <c r="H132" s="64"/>
    </row>
    <row r="133" spans="1:9" ht="18">
      <c r="A133" s="55" t="s">
        <v>195</v>
      </c>
      <c r="B133" s="64"/>
      <c r="C133" s="64"/>
      <c r="D133" s="65"/>
      <c r="E133" s="65"/>
      <c r="F133" s="64"/>
      <c r="G133" s="64"/>
      <c r="H133" s="64"/>
    </row>
    <row r="134" spans="1:9" ht="15.75">
      <c r="A134" s="56" t="s">
        <v>196</v>
      </c>
      <c r="B134" s="64"/>
      <c r="C134" s="10" t="s">
        <v>197</v>
      </c>
      <c r="D134" s="66"/>
      <c r="E134" s="54" t="s">
        <v>198</v>
      </c>
      <c r="F134" s="11" t="s">
        <v>199</v>
      </c>
      <c r="G134" s="67"/>
      <c r="H134" t="s">
        <v>200</v>
      </c>
      <c r="I134" s="67"/>
    </row>
    <row r="135" spans="1:9" ht="21">
      <c r="A135" s="56" t="s">
        <v>217</v>
      </c>
      <c r="B135" s="54"/>
      <c r="C135" s="70"/>
      <c r="D135" s="70"/>
      <c r="E135" s="79"/>
      <c r="F135" s="79"/>
      <c r="G135" s="79"/>
      <c r="H135" s="79"/>
      <c r="I135" s="79"/>
    </row>
    <row r="136" spans="1:9" ht="21">
      <c r="A136" s="98" t="s">
        <v>52</v>
      </c>
      <c r="B136" s="98"/>
      <c r="C136" s="98"/>
      <c r="D136" s="98"/>
      <c r="E136" s="98"/>
      <c r="F136" s="98"/>
      <c r="G136" s="98"/>
      <c r="H136" s="98"/>
      <c r="I136" s="98"/>
    </row>
    <row r="137" spans="1:9">
      <c r="A137" s="99" t="s">
        <v>126</v>
      </c>
      <c r="B137" s="99"/>
      <c r="C137" s="99"/>
      <c r="D137" s="99"/>
      <c r="E137" s="99"/>
      <c r="F137" s="99"/>
      <c r="G137" s="99"/>
      <c r="H137" s="99"/>
      <c r="I137" s="99"/>
    </row>
    <row r="138" spans="1:9">
      <c r="A138" s="54" t="s">
        <v>127</v>
      </c>
      <c r="C138" s="54" t="s">
        <v>128</v>
      </c>
      <c r="D138" s="54"/>
      <c r="E138" s="54" t="s">
        <v>129</v>
      </c>
      <c r="F138" s="54"/>
      <c r="G138" s="54" t="s">
        <v>130</v>
      </c>
      <c r="H138" s="54"/>
      <c r="I138" s="54"/>
    </row>
    <row r="139" spans="1:9">
      <c r="A139" s="54" t="s">
        <v>131</v>
      </c>
      <c r="C139" s="54" t="s">
        <v>132</v>
      </c>
      <c r="D139" s="54"/>
      <c r="E139" s="54" t="s">
        <v>133</v>
      </c>
      <c r="F139" s="54"/>
      <c r="G139" s="54" t="s">
        <v>134</v>
      </c>
      <c r="H139" s="54"/>
      <c r="I139" s="54"/>
    </row>
    <row r="140" spans="1:9">
      <c r="A140" s="54" t="s">
        <v>135</v>
      </c>
      <c r="C140" s="54" t="s">
        <v>136</v>
      </c>
      <c r="D140" s="54"/>
      <c r="E140" s="54"/>
      <c r="F140" s="54" t="s">
        <v>137</v>
      </c>
      <c r="G140" s="54"/>
      <c r="H140" s="54"/>
      <c r="I140" s="54"/>
    </row>
    <row r="141" spans="1:9">
      <c r="A141" s="54" t="s">
        <v>138</v>
      </c>
      <c r="C141" s="54" t="s">
        <v>139</v>
      </c>
      <c r="D141" s="54"/>
      <c r="E141" s="54"/>
      <c r="F141" s="54"/>
      <c r="G141" s="54"/>
      <c r="H141" s="54"/>
      <c r="I141" s="54"/>
    </row>
    <row r="142" spans="1:9">
      <c r="C142" s="54"/>
      <c r="D142" s="54"/>
      <c r="E142" s="54"/>
      <c r="F142" s="54"/>
      <c r="G142" s="54"/>
      <c r="H142" s="54"/>
      <c r="I142" s="54"/>
    </row>
    <row r="143" spans="1:9">
      <c r="A143" s="99" t="s">
        <v>140</v>
      </c>
      <c r="B143" s="99"/>
      <c r="C143" s="99"/>
      <c r="D143" s="99"/>
      <c r="E143" s="99"/>
      <c r="F143" s="99"/>
      <c r="G143" s="99"/>
      <c r="H143" s="99"/>
      <c r="I143" s="99"/>
    </row>
    <row r="144" spans="1:9">
      <c r="A144" s="54" t="s">
        <v>141</v>
      </c>
      <c r="C144" s="54" t="s">
        <v>142</v>
      </c>
      <c r="D144" s="54"/>
      <c r="E144" s="54" t="s">
        <v>143</v>
      </c>
      <c r="F144" s="54"/>
      <c r="G144" s="54" t="s">
        <v>144</v>
      </c>
      <c r="H144" s="54"/>
      <c r="I144" s="54"/>
    </row>
    <row r="145" spans="1:9">
      <c r="A145" s="54" t="s">
        <v>145</v>
      </c>
      <c r="C145" s="54" t="s">
        <v>146</v>
      </c>
      <c r="D145" s="54"/>
      <c r="E145" s="54" t="s">
        <v>147</v>
      </c>
      <c r="F145" s="54"/>
      <c r="G145" s="54"/>
      <c r="H145" s="54"/>
      <c r="I145" s="54"/>
    </row>
    <row r="146" spans="1:9">
      <c r="C146" s="54"/>
      <c r="D146" s="54"/>
      <c r="E146" s="54"/>
      <c r="F146" s="54"/>
      <c r="G146" s="54"/>
      <c r="H146" s="54"/>
      <c r="I146" s="54"/>
    </row>
    <row r="147" spans="1:9" ht="18">
      <c r="A147" s="55" t="s">
        <v>148</v>
      </c>
      <c r="C147" s="54" t="s">
        <v>149</v>
      </c>
      <c r="D147" s="54" t="s">
        <v>150</v>
      </c>
      <c r="E147" s="54"/>
      <c r="F147" s="54"/>
      <c r="G147" s="54"/>
      <c r="H147" s="54"/>
      <c r="I147" s="54"/>
    </row>
    <row r="148" spans="1:9">
      <c r="A148" s="56" t="s">
        <v>151</v>
      </c>
      <c r="B148" s="56"/>
      <c r="C148" s="54" t="s">
        <v>152</v>
      </c>
      <c r="D148" s="54"/>
      <c r="E148" s="54"/>
      <c r="F148" s="54"/>
      <c r="G148" s="54"/>
      <c r="H148" s="54"/>
      <c r="I148" s="54"/>
    </row>
    <row r="149" spans="1:9">
      <c r="A149" s="56" t="s">
        <v>153</v>
      </c>
      <c r="C149" s="54" t="s">
        <v>214</v>
      </c>
      <c r="D149" s="54"/>
      <c r="E149" s="54"/>
      <c r="G149" s="54"/>
      <c r="H149" s="54"/>
      <c r="I149" s="54"/>
    </row>
    <row r="150" spans="1:9">
      <c r="A150" s="57" t="s">
        <v>155</v>
      </c>
    </row>
    <row r="151" spans="1:9">
      <c r="A151" s="57" t="s">
        <v>156</v>
      </c>
      <c r="B151" s="10"/>
    </row>
    <row r="152" spans="1:9">
      <c r="A152" s="58" t="s">
        <v>157</v>
      </c>
      <c r="B152" s="54"/>
      <c r="C152" s="54" t="s">
        <v>218</v>
      </c>
      <c r="F152" t="s">
        <v>158</v>
      </c>
    </row>
    <row r="153" spans="1:9">
      <c r="A153" s="56" t="s">
        <v>159</v>
      </c>
      <c r="C153" s="54" t="s">
        <v>160</v>
      </c>
      <c r="D153" s="54"/>
      <c r="E153" s="54"/>
      <c r="F153" s="54" t="s">
        <v>161</v>
      </c>
      <c r="G153" s="54"/>
      <c r="H153" s="54"/>
      <c r="I153" s="54"/>
    </row>
    <row r="154" spans="1:9">
      <c r="B154" s="54"/>
      <c r="C154" s="54" t="s">
        <v>162</v>
      </c>
      <c r="D154" s="54"/>
      <c r="E154" s="54"/>
      <c r="F154" s="54" t="s">
        <v>161</v>
      </c>
      <c r="G154" s="54"/>
      <c r="H154" s="54"/>
      <c r="I154" s="54"/>
    </row>
    <row r="155" spans="1:9">
      <c r="A155" s="61" t="s">
        <v>179</v>
      </c>
      <c r="B155" s="54"/>
      <c r="C155" s="54" t="s">
        <v>203</v>
      </c>
      <c r="D155" s="54"/>
      <c r="E155" s="54"/>
      <c r="F155" s="54"/>
      <c r="G155" s="54"/>
      <c r="H155" s="54"/>
      <c r="I155" s="54"/>
    </row>
    <row r="156" spans="1:9" ht="18">
      <c r="A156" s="55" t="s">
        <v>163</v>
      </c>
      <c r="B156" s="54"/>
      <c r="C156" s="54" t="s">
        <v>164</v>
      </c>
      <c r="D156" s="54"/>
      <c r="E156" s="54" t="s">
        <v>165</v>
      </c>
      <c r="F156" s="54"/>
      <c r="G156" s="54"/>
      <c r="H156" s="54"/>
      <c r="I156" s="54"/>
    </row>
    <row r="157" spans="1:9">
      <c r="A157" s="56" t="s">
        <v>159</v>
      </c>
      <c r="B157" s="54"/>
      <c r="C157" s="54" t="s">
        <v>166</v>
      </c>
      <c r="D157" s="54"/>
      <c r="E157" s="54"/>
      <c r="F157" s="54" t="s">
        <v>167</v>
      </c>
      <c r="G157" s="54"/>
      <c r="H157" s="54"/>
      <c r="I157" s="54"/>
    </row>
    <row r="158" spans="1:9">
      <c r="A158" s="56" t="s">
        <v>219</v>
      </c>
      <c r="B158" s="54"/>
      <c r="C158" s="54" t="s">
        <v>169</v>
      </c>
      <c r="D158" s="54"/>
      <c r="E158" s="54"/>
      <c r="F158" s="54" t="s">
        <v>170</v>
      </c>
      <c r="G158" s="54"/>
      <c r="H158" s="54"/>
      <c r="I158" s="54"/>
    </row>
    <row r="159" spans="1:9">
      <c r="A159" s="56" t="s">
        <v>171</v>
      </c>
      <c r="B159" s="54"/>
      <c r="C159" s="54" t="s">
        <v>172</v>
      </c>
      <c r="D159" s="54"/>
      <c r="E159" s="54"/>
      <c r="F159" s="54" t="s">
        <v>173</v>
      </c>
      <c r="G159" s="54"/>
      <c r="H159" s="54"/>
      <c r="I159" s="54"/>
    </row>
    <row r="160" spans="1:9">
      <c r="C160" s="54" t="s">
        <v>174</v>
      </c>
      <c r="F160" s="59"/>
    </row>
    <row r="161" spans="1:9">
      <c r="A161" s="56" t="s">
        <v>175</v>
      </c>
      <c r="C161" s="54" t="s">
        <v>176</v>
      </c>
      <c r="E161" t="s">
        <v>177</v>
      </c>
      <c r="G161" t="s">
        <v>178</v>
      </c>
    </row>
    <row r="162" spans="1:9" ht="18.75">
      <c r="A162" s="56" t="s">
        <v>208</v>
      </c>
      <c r="B162" s="60"/>
      <c r="C162" s="56" t="s">
        <v>171</v>
      </c>
      <c r="D162" s="60"/>
      <c r="E162" t="s">
        <v>209</v>
      </c>
      <c r="F162" s="60"/>
      <c r="G162" s="60"/>
      <c r="H162" s="60"/>
    </row>
    <row r="163" spans="1:9" ht="18.75">
      <c r="A163" s="61" t="s">
        <v>179</v>
      </c>
      <c r="B163" s="60"/>
      <c r="C163" s="54" t="s">
        <v>180</v>
      </c>
      <c r="E163" s="56"/>
      <c r="F163" s="60"/>
      <c r="G163" s="60"/>
      <c r="H163" s="60"/>
    </row>
    <row r="164" spans="1:9">
      <c r="C164" s="56" t="s">
        <v>171</v>
      </c>
    </row>
    <row r="165" spans="1:9" ht="18">
      <c r="A165" s="71"/>
      <c r="D165" s="54"/>
      <c r="E165" s="54"/>
      <c r="F165" s="54"/>
      <c r="G165" s="54"/>
      <c r="H165" s="54"/>
      <c r="I165" s="54"/>
    </row>
    <row r="166" spans="1:9" ht="18">
      <c r="A166" s="71"/>
      <c r="B166" s="62"/>
      <c r="C166" s="72"/>
      <c r="D166" s="54"/>
      <c r="E166" s="54"/>
      <c r="F166" s="54"/>
      <c r="G166" s="54"/>
      <c r="H166" s="54"/>
      <c r="I166" s="54"/>
    </row>
    <row r="167" spans="1:9" ht="35.25">
      <c r="A167" s="100" t="s">
        <v>220</v>
      </c>
      <c r="B167" s="100"/>
      <c r="C167" s="100"/>
      <c r="D167" s="100"/>
      <c r="E167" s="100"/>
      <c r="F167" s="100"/>
      <c r="G167" s="100"/>
      <c r="H167" s="100"/>
      <c r="I167" s="100"/>
    </row>
    <row r="168" spans="1:9" ht="18">
      <c r="A168" s="73"/>
      <c r="H168" s="54"/>
      <c r="I168" s="54"/>
    </row>
    <row r="169" spans="1:9">
      <c r="A169" s="64"/>
      <c r="H169" s="54"/>
      <c r="I169" s="54"/>
    </row>
    <row r="170" spans="1:9" ht="18.75">
      <c r="A170" s="64"/>
      <c r="B170" s="74"/>
      <c r="H170" s="54"/>
      <c r="I170" s="54"/>
    </row>
    <row r="171" spans="1:9" ht="18.75">
      <c r="A171" s="64"/>
      <c r="B171" s="75"/>
      <c r="C171" s="74"/>
      <c r="D171" s="74"/>
      <c r="E171" s="74"/>
      <c r="F171" s="74"/>
      <c r="G171" s="74"/>
      <c r="H171" s="54"/>
      <c r="I171" s="54"/>
    </row>
  </sheetData>
  <mergeCells count="13">
    <mergeCell ref="A167:I167"/>
    <mergeCell ref="A91:I91"/>
    <mergeCell ref="A92:I92"/>
    <mergeCell ref="A98:I98"/>
    <mergeCell ref="A136:I136"/>
    <mergeCell ref="A137:I137"/>
    <mergeCell ref="A143:I143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77"/>
  <sheetViews>
    <sheetView zoomScaleNormal="100" workbookViewId="0">
      <selection activeCell="B2" sqref="B2:F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4.5703125" style="10" bestFit="1" customWidth="1"/>
    <col min="9" max="9" width="18.7109375" style="10" bestFit="1" customWidth="1"/>
    <col min="10" max="10" width="8.140625" style="10"/>
    <col min="11" max="11" width="18.7109375" style="10" bestFit="1" customWidth="1"/>
    <col min="12" max="12" width="13.28515625" style="10" bestFit="1" customWidth="1"/>
    <col min="13" max="13" width="22.85546875" style="10" bestFit="1" customWidth="1"/>
    <col min="14" max="14" width="8.28515625" style="10" bestFit="1" customWidth="1"/>
    <col min="15" max="16384" width="8.140625" style="10"/>
  </cols>
  <sheetData>
    <row r="1" spans="1:9">
      <c r="B1" s="36" t="s">
        <v>0</v>
      </c>
      <c r="C1" s="36" t="s">
        <v>110</v>
      </c>
      <c r="D1" s="11" t="s">
        <v>16</v>
      </c>
      <c r="E1" s="36" t="s">
        <v>4</v>
      </c>
      <c r="F1" s="36" t="s">
        <v>1</v>
      </c>
    </row>
    <row r="2" spans="1:9">
      <c r="B2" s="11">
        <f>Maxes!C8+20</f>
        <v>585</v>
      </c>
      <c r="C2" s="11">
        <f>Maxes!C9+10</f>
        <v>370</v>
      </c>
      <c r="D2" s="11">
        <f>Maxes!C10+20</f>
        <v>615</v>
      </c>
      <c r="E2" s="11">
        <f>Maxes!C11+10</f>
        <v>245</v>
      </c>
      <c r="F2" s="11">
        <f>Maxes!C12+10</f>
        <v>295</v>
      </c>
    </row>
    <row r="3" spans="1:9">
      <c r="A3" s="4" t="s">
        <v>20</v>
      </c>
      <c r="B3" s="82" t="s">
        <v>53</v>
      </c>
      <c r="C3" s="82"/>
      <c r="D3" s="82" t="s">
        <v>54</v>
      </c>
      <c r="E3" s="82"/>
      <c r="F3" s="82" t="s">
        <v>55</v>
      </c>
      <c r="G3" s="82"/>
      <c r="I3" t="s">
        <v>84</v>
      </c>
    </row>
    <row r="4" spans="1:9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I4" t="s">
        <v>85</v>
      </c>
    </row>
    <row r="5" spans="1:9">
      <c r="A5" s="39" t="s">
        <v>83</v>
      </c>
      <c r="B5" s="12"/>
      <c r="C5" s="13">
        <v>20</v>
      </c>
      <c r="D5" s="12"/>
      <c r="E5" s="13">
        <v>20</v>
      </c>
      <c r="F5" s="12"/>
      <c r="G5" s="13">
        <v>20</v>
      </c>
      <c r="I5" t="s">
        <v>86</v>
      </c>
    </row>
    <row r="6" spans="1:9">
      <c r="A6" s="40" t="s">
        <v>28</v>
      </c>
      <c r="B6" s="5"/>
      <c r="C6" s="14" t="s">
        <v>27</v>
      </c>
      <c r="D6" s="5"/>
      <c r="E6" s="14" t="s">
        <v>27</v>
      </c>
      <c r="F6" s="5"/>
      <c r="G6" s="14" t="s">
        <v>27</v>
      </c>
      <c r="I6" s="10" t="s">
        <v>87</v>
      </c>
    </row>
    <row r="7" spans="1:9">
      <c r="A7" s="41" t="s">
        <v>29</v>
      </c>
      <c r="B7" s="83" t="s">
        <v>15</v>
      </c>
      <c r="C7" s="84"/>
      <c r="D7" s="83" t="s">
        <v>15</v>
      </c>
      <c r="E7" s="84"/>
      <c r="F7" s="83" t="s">
        <v>15</v>
      </c>
      <c r="G7" s="84"/>
    </row>
    <row r="8" spans="1:9">
      <c r="A8" s="95" t="s">
        <v>0</v>
      </c>
      <c r="B8" s="5">
        <v>0.45</v>
      </c>
      <c r="C8" s="14" t="str">
        <f>MROUND(B8*$B$2,5)&amp;"x5"</f>
        <v>265x5</v>
      </c>
      <c r="D8" s="5">
        <v>0.5</v>
      </c>
      <c r="E8" s="14" t="str">
        <f>MROUND(D8*$B$2,5)&amp;"x5"</f>
        <v>295x5</v>
      </c>
      <c r="F8" s="5">
        <v>0.45</v>
      </c>
      <c r="G8" s="14" t="str">
        <f>MROUND(F8*$B$2,5)&amp;"x5"</f>
        <v>265x5</v>
      </c>
    </row>
    <row r="9" spans="1:9">
      <c r="A9" s="96"/>
      <c r="B9" s="6">
        <v>0.55000000000000004</v>
      </c>
      <c r="C9" s="15" t="str">
        <f>MROUND(B9*$B$2,5)&amp;"x5"</f>
        <v>320x5</v>
      </c>
      <c r="D9" s="6">
        <v>0.6</v>
      </c>
      <c r="E9" s="15" t="str">
        <f>MROUND(D9*$B$2,5)&amp;"x4"</f>
        <v>350x4</v>
      </c>
      <c r="F9" s="6">
        <v>0.55000000000000004</v>
      </c>
      <c r="G9" s="15" t="str">
        <f>MROUND(F9*$B$2,5)&amp;"x4"</f>
        <v>320x4</v>
      </c>
    </row>
    <row r="10" spans="1:9">
      <c r="A10" s="96"/>
      <c r="B10" s="6">
        <v>0.65</v>
      </c>
      <c r="C10" s="15" t="str">
        <f t="shared" ref="C10:C11" si="0">MROUND(B10*$B$2,5)&amp;"x5"</f>
        <v>380x5</v>
      </c>
      <c r="D10" s="6">
        <v>0.7</v>
      </c>
      <c r="E10" s="15" t="str">
        <f>MROUND(D10*$B$2,5)&amp;"x3"</f>
        <v>410x3</v>
      </c>
      <c r="F10" s="6">
        <v>0.65</v>
      </c>
      <c r="G10" s="15" t="str">
        <f>MROUND(F10*$B$2,5)&amp;"x4"</f>
        <v>380x4</v>
      </c>
    </row>
    <row r="11" spans="1:9">
      <c r="A11" s="96"/>
      <c r="B11" s="6">
        <v>0.75</v>
      </c>
      <c r="C11" s="15" t="str">
        <f t="shared" si="0"/>
        <v>440x5</v>
      </c>
      <c r="D11" s="6">
        <v>0.8</v>
      </c>
      <c r="E11" s="15" t="str">
        <f>MROUND(D11*$B$2,5)&amp;"x3"</f>
        <v>470x3</v>
      </c>
      <c r="F11" s="6">
        <v>0.75</v>
      </c>
      <c r="G11" s="15" t="str">
        <f>MROUND(F11*$B$2,5)&amp;"x5"</f>
        <v>440x5</v>
      </c>
    </row>
    <row r="12" spans="1:9">
      <c r="A12" s="96"/>
      <c r="B12" s="6">
        <v>0.85</v>
      </c>
      <c r="C12" s="15" t="str">
        <f>MROUND(B12*$B$2,5)&amp;"x7-9"</f>
        <v>495x7-9</v>
      </c>
      <c r="D12" s="6">
        <v>0.9</v>
      </c>
      <c r="E12" s="15" t="str">
        <f>MROUND(D12*$B$2,5)&amp;"x5-7"</f>
        <v>525x5-7</v>
      </c>
      <c r="F12" s="6">
        <v>0.85</v>
      </c>
      <c r="G12" s="15" t="str">
        <f>MROUND(F12*$B$2,5)&amp;"x3"</f>
        <v>495x3</v>
      </c>
    </row>
    <row r="13" spans="1:9">
      <c r="A13" s="96"/>
      <c r="B13" s="6">
        <v>0.5</v>
      </c>
      <c r="C13" s="15" t="str">
        <f>MROUND(B13*$B$2,5)&amp;"x5x10"</f>
        <v>295x5x10</v>
      </c>
      <c r="D13" s="6">
        <v>0.45</v>
      </c>
      <c r="E13" s="15" t="str">
        <f>MROUND(D13*$B$2,5)&amp;"x5x10"</f>
        <v>265x5x10</v>
      </c>
      <c r="F13" s="6">
        <v>0.95</v>
      </c>
      <c r="G13" s="15" t="str">
        <f>MROUND(F13*$B$2,5)&amp;"x3-5"</f>
        <v>555x3-5</v>
      </c>
    </row>
    <row r="14" spans="1:9">
      <c r="A14" s="97"/>
      <c r="B14" s="7"/>
      <c r="C14" s="8"/>
      <c r="D14" s="7"/>
      <c r="E14" s="8"/>
      <c r="F14" s="3">
        <v>0.4</v>
      </c>
      <c r="G14" s="16" t="str">
        <f>MROUND(F14*$B$2,5)&amp;"x5x10"</f>
        <v>235x5x10</v>
      </c>
    </row>
    <row r="15" spans="1:9">
      <c r="A15" s="42" t="s">
        <v>61</v>
      </c>
      <c r="B15" s="17"/>
      <c r="C15" s="18" t="s">
        <v>13</v>
      </c>
      <c r="D15" s="17"/>
      <c r="E15" s="18" t="s">
        <v>13</v>
      </c>
      <c r="F15" s="17"/>
      <c r="G15" s="18" t="s">
        <v>13</v>
      </c>
    </row>
    <row r="16" spans="1:9">
      <c r="A16" s="42" t="s">
        <v>111</v>
      </c>
      <c r="B16" s="17"/>
      <c r="C16" s="18" t="s">
        <v>30</v>
      </c>
      <c r="D16" s="17"/>
      <c r="E16" s="18" t="s">
        <v>30</v>
      </c>
      <c r="F16" s="17"/>
      <c r="G16" s="18" t="s">
        <v>30</v>
      </c>
    </row>
    <row r="17" spans="1:7">
      <c r="A17" s="42" t="s">
        <v>41</v>
      </c>
      <c r="B17" s="17"/>
      <c r="C17" s="28" t="s">
        <v>42</v>
      </c>
      <c r="D17" s="17"/>
      <c r="E17" s="28" t="s">
        <v>32</v>
      </c>
      <c r="F17" s="17"/>
      <c r="G17" s="28" t="s">
        <v>24</v>
      </c>
    </row>
    <row r="18" spans="1:7">
      <c r="A18" s="43" t="s">
        <v>14</v>
      </c>
      <c r="B18" s="9"/>
      <c r="C18" s="18" t="s">
        <v>19</v>
      </c>
      <c r="D18" s="9"/>
      <c r="E18" s="18" t="s">
        <v>19</v>
      </c>
      <c r="F18" s="9"/>
      <c r="G18" s="18" t="s">
        <v>19</v>
      </c>
    </row>
    <row r="19" spans="1:7" s="35" customFormat="1">
      <c r="A19" s="34" t="s">
        <v>58</v>
      </c>
      <c r="B19" s="82" t="s">
        <v>53</v>
      </c>
      <c r="C19" s="82"/>
      <c r="D19" s="82" t="s">
        <v>54</v>
      </c>
      <c r="E19" s="82"/>
      <c r="F19" s="82" t="s">
        <v>55</v>
      </c>
      <c r="G19" s="82"/>
    </row>
    <row r="20" spans="1:7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</row>
    <row r="21" spans="1:7">
      <c r="A21" s="44" t="s">
        <v>34</v>
      </c>
      <c r="B21" s="19"/>
      <c r="C21" s="26" t="s">
        <v>39</v>
      </c>
      <c r="D21" s="12"/>
      <c r="E21" s="27" t="s">
        <v>39</v>
      </c>
      <c r="F21" s="12"/>
      <c r="G21" s="27" t="s">
        <v>39</v>
      </c>
    </row>
    <row r="22" spans="1:7">
      <c r="A22" s="95" t="s">
        <v>1</v>
      </c>
      <c r="B22" s="5">
        <v>0.6</v>
      </c>
      <c r="C22" s="14" t="str">
        <f>MROUND(B22*$F$2,5)&amp;"x4"</f>
        <v>175x4</v>
      </c>
      <c r="D22" s="5">
        <v>0.65</v>
      </c>
      <c r="E22" s="14" t="str">
        <f>MROUND(D22*$F$2,5)&amp;"x4"</f>
        <v>190x4</v>
      </c>
      <c r="F22" s="5">
        <v>0.56999999999999995</v>
      </c>
      <c r="G22" s="14" t="str">
        <f>MROUND(F22*$F$2,5)&amp;"x4"</f>
        <v>170x4</v>
      </c>
    </row>
    <row r="23" spans="1:7">
      <c r="A23" s="96"/>
      <c r="B23" s="6">
        <v>0.7</v>
      </c>
      <c r="C23" s="15" t="str">
        <f>MROUND(B23*$F$2,5)&amp;"x3"</f>
        <v>205x3</v>
      </c>
      <c r="D23" s="6">
        <v>0.75</v>
      </c>
      <c r="E23" s="15" t="str">
        <f>MROUND(D23*$F$2,5)&amp;"x3"</f>
        <v>220x3</v>
      </c>
      <c r="F23" s="6">
        <v>0.67</v>
      </c>
      <c r="G23" s="15" t="str">
        <f>MROUND(F23*$F$2,5)&amp;"x3"</f>
        <v>200x3</v>
      </c>
    </row>
    <row r="24" spans="1:7">
      <c r="A24" s="96"/>
      <c r="B24" s="2">
        <v>0.8</v>
      </c>
      <c r="C24" s="15" t="str">
        <f>MROUND(B24*$F$2,5)&amp;"x2"</f>
        <v>235x2</v>
      </c>
      <c r="D24" s="2">
        <v>0.85</v>
      </c>
      <c r="E24" s="15" t="str">
        <f>MROUND(D24*$F$2,5)&amp;"x2"</f>
        <v>250x2</v>
      </c>
      <c r="F24" s="2">
        <v>0.77</v>
      </c>
      <c r="G24" s="15" t="str">
        <f>MROUND(F24*$F$2,5)&amp;"x2"</f>
        <v>225x2</v>
      </c>
    </row>
    <row r="25" spans="1:7">
      <c r="A25" s="96"/>
      <c r="B25" s="2">
        <v>0.9</v>
      </c>
      <c r="C25" s="15" t="str">
        <f>MROUND(B25*$F$2,5)&amp;"x3x2"</f>
        <v>265x3x2</v>
      </c>
      <c r="D25" s="2">
        <v>0.95</v>
      </c>
      <c r="E25" s="15" t="str">
        <f>MROUND(D25*$F$2,5)&amp;"x5x1"</f>
        <v>280x5x1</v>
      </c>
      <c r="F25" s="2">
        <v>0.87</v>
      </c>
      <c r="G25" s="15" t="str">
        <f>MROUND(F25*$F$2,5)&amp;"x1"</f>
        <v>255x1</v>
      </c>
    </row>
    <row r="26" spans="1:7">
      <c r="A26" s="97"/>
      <c r="B26" s="21"/>
      <c r="C26" s="16"/>
      <c r="D26" s="21"/>
      <c r="E26" s="16"/>
      <c r="F26" s="3">
        <v>0.97</v>
      </c>
      <c r="G26" s="16" t="str">
        <f>MROUND(F26*$F$2,5)&amp;"x4x1"</f>
        <v>285x4x1</v>
      </c>
    </row>
    <row r="27" spans="1:7">
      <c r="A27" s="95" t="s">
        <v>4</v>
      </c>
      <c r="B27" s="1">
        <v>0.45</v>
      </c>
      <c r="C27" s="13" t="str">
        <f>MROUND(B27*$E$2,5)&amp;"x5"</f>
        <v>110x5</v>
      </c>
      <c r="D27" s="1">
        <v>0.5</v>
      </c>
      <c r="E27" s="13" t="str">
        <f>MROUND(D27*$E$2,5)&amp;"x5"</f>
        <v>125x5</v>
      </c>
      <c r="F27" s="1">
        <v>0.45</v>
      </c>
      <c r="G27" s="13" t="str">
        <f>MROUND(F27*$E$2,5)&amp;"x5"</f>
        <v>110x5</v>
      </c>
    </row>
    <row r="28" spans="1:7">
      <c r="A28" s="96"/>
      <c r="B28" s="2">
        <v>0.55000000000000004</v>
      </c>
      <c r="C28" s="22" t="str">
        <f t="shared" ref="C28:C30" si="1">MROUND(B28*$E$2,5)&amp;"x5"</f>
        <v>135x5</v>
      </c>
      <c r="D28" s="2">
        <v>0.6</v>
      </c>
      <c r="E28" s="22" t="str">
        <f>MROUND(D28*$E$2,5)&amp;"x4"</f>
        <v>145x4</v>
      </c>
      <c r="F28" s="2">
        <v>0.55000000000000004</v>
      </c>
      <c r="G28" s="22" t="str">
        <f>MROUND(F28*$E$2,5)&amp;"x4"</f>
        <v>135x4</v>
      </c>
    </row>
    <row r="29" spans="1:7">
      <c r="A29" s="96"/>
      <c r="B29" s="2">
        <v>0.65</v>
      </c>
      <c r="C29" s="22" t="str">
        <f t="shared" si="1"/>
        <v>160x5</v>
      </c>
      <c r="D29" s="2">
        <v>0.7</v>
      </c>
      <c r="E29" s="22" t="str">
        <f>MROUND(D29*$E$2,5)&amp;"x3"</f>
        <v>170x3</v>
      </c>
      <c r="F29" s="2">
        <v>0.65</v>
      </c>
      <c r="G29" s="22" t="str">
        <f>MROUND(F29*$E$2,5)&amp;"x4"</f>
        <v>160x4</v>
      </c>
    </row>
    <row r="30" spans="1:7">
      <c r="A30" s="96"/>
      <c r="B30" s="2">
        <v>0.75</v>
      </c>
      <c r="C30" s="22" t="str">
        <f t="shared" si="1"/>
        <v>185x5</v>
      </c>
      <c r="D30" s="2">
        <v>0.8</v>
      </c>
      <c r="E30" s="22" t="str">
        <f>MROUND(D30*$E$2,5)&amp;"x3"</f>
        <v>195x3</v>
      </c>
      <c r="F30" s="2">
        <v>0.75</v>
      </c>
      <c r="G30" s="22" t="str">
        <f t="shared" ref="G30" si="2">MROUND(F30*$E$2,5)&amp;"x5"</f>
        <v>185x5</v>
      </c>
    </row>
    <row r="31" spans="1:7">
      <c r="A31" s="96"/>
      <c r="B31" s="2">
        <v>0.85</v>
      </c>
      <c r="C31" s="22" t="str">
        <f>MROUND(B31*$E$2,5)&amp;"x7-9"</f>
        <v>210x7-9</v>
      </c>
      <c r="D31" s="2">
        <v>0.9</v>
      </c>
      <c r="E31" s="22" t="str">
        <f>MROUND(D31*$E$2,5)&amp;"x5-7"</f>
        <v>220x5-7</v>
      </c>
      <c r="F31" s="2">
        <v>0.85</v>
      </c>
      <c r="G31" s="22" t="str">
        <f>MROUND(F31*$E$2,5)&amp;"x3"</f>
        <v>210x3</v>
      </c>
    </row>
    <row r="32" spans="1:7">
      <c r="A32" s="96"/>
      <c r="B32" s="2">
        <v>0.5</v>
      </c>
      <c r="C32" s="22" t="str">
        <f>MROUND(B32*$E$2,5)&amp;"x5x10"</f>
        <v>125x5x10</v>
      </c>
      <c r="D32" s="2">
        <v>0.45</v>
      </c>
      <c r="E32" s="22" t="str">
        <f>MROUND(D32*$E$2,5)&amp;"x5x10"</f>
        <v>110x5x10</v>
      </c>
      <c r="F32" s="2">
        <v>0.95</v>
      </c>
      <c r="G32" s="22" t="str">
        <f>MROUND(F32*$E$2,5)&amp;"x3-5"</f>
        <v>235x3-5</v>
      </c>
    </row>
    <row r="33" spans="1:7">
      <c r="A33" s="97"/>
      <c r="B33" s="21"/>
      <c r="C33" s="16"/>
      <c r="D33" s="21"/>
      <c r="E33" s="16"/>
      <c r="F33" s="3">
        <v>0.4</v>
      </c>
      <c r="G33" s="16" t="str">
        <f>MROUND(F33*$E$2,5)&amp;"x5x10"</f>
        <v>100x5x10</v>
      </c>
    </row>
    <row r="34" spans="1:7">
      <c r="A34" s="43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</row>
    <row r="35" spans="1:7">
      <c r="A35" s="90" t="s">
        <v>62</v>
      </c>
      <c r="B35" s="1">
        <v>0.54</v>
      </c>
      <c r="C35" s="13" t="str">
        <f>MROUND(B35*$C$2,5)&amp;"x5"</f>
        <v>200x5</v>
      </c>
      <c r="D35" s="1">
        <v>0.56000000000000005</v>
      </c>
      <c r="E35" s="13" t="str">
        <f>MROUND(D35*$C$2,5)&amp;"x5"</f>
        <v>205x5</v>
      </c>
      <c r="F35" s="1">
        <v>0.57999999999999996</v>
      </c>
      <c r="G35" s="13" t="str">
        <f>MROUND(F35*$C$2,5)&amp;"x5"</f>
        <v>215x5</v>
      </c>
    </row>
    <row r="36" spans="1:7">
      <c r="A36" s="91"/>
      <c r="B36" s="2">
        <v>0.64</v>
      </c>
      <c r="C36" s="22" t="str">
        <f t="shared" ref="C36:E36" si="3">MROUND(B36*$C$2,5)&amp;"x5"</f>
        <v>235x5</v>
      </c>
      <c r="D36" s="2">
        <v>0.66</v>
      </c>
      <c r="E36" s="22" t="str">
        <f t="shared" si="3"/>
        <v>245x5</v>
      </c>
      <c r="F36" s="2">
        <v>0.68</v>
      </c>
      <c r="G36" s="22" t="str">
        <f t="shared" ref="G36" si="4">MROUND(F36*$C$2,5)&amp;"x5"</f>
        <v>250x5</v>
      </c>
    </row>
    <row r="37" spans="1:7">
      <c r="A37" s="92"/>
      <c r="B37" s="3">
        <v>0.74</v>
      </c>
      <c r="C37" s="16" t="str">
        <f>MROUND(B37*$C$2,5)&amp;"x5x5"</f>
        <v>275x5x5</v>
      </c>
      <c r="D37" s="3">
        <v>0.76</v>
      </c>
      <c r="E37" s="16" t="str">
        <f>MROUND(D37*$C$2,5)&amp;"x5x5"</f>
        <v>280x5x5</v>
      </c>
      <c r="F37" s="3">
        <v>0.78</v>
      </c>
      <c r="G37" s="16" t="str">
        <f>MROUND(F37*$C$2,5)&amp;"x5x5"</f>
        <v>290x5x5</v>
      </c>
    </row>
    <row r="38" spans="1:7">
      <c r="A38" s="45" t="s">
        <v>49</v>
      </c>
      <c r="B38" s="21"/>
      <c r="C38" s="16" t="s">
        <v>11</v>
      </c>
      <c r="D38" s="19"/>
      <c r="E38" s="26" t="s">
        <v>11</v>
      </c>
      <c r="F38" s="19"/>
      <c r="G38" s="26" t="s">
        <v>11</v>
      </c>
    </row>
    <row r="39" spans="1:7">
      <c r="A39" s="43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</row>
    <row r="40" spans="1:7">
      <c r="A40" s="46" t="s">
        <v>113</v>
      </c>
      <c r="B40" s="19"/>
      <c r="C40" s="26" t="s">
        <v>30</v>
      </c>
      <c r="D40" s="19"/>
      <c r="E40" s="26" t="s">
        <v>30</v>
      </c>
      <c r="F40" s="19"/>
      <c r="G40" s="26" t="s">
        <v>30</v>
      </c>
    </row>
    <row r="41" spans="1:7" s="35" customFormat="1">
      <c r="A41" s="34" t="s">
        <v>59</v>
      </c>
      <c r="B41" s="82" t="s">
        <v>53</v>
      </c>
      <c r="C41" s="82"/>
      <c r="D41" s="82" t="s">
        <v>54</v>
      </c>
      <c r="E41" s="82"/>
      <c r="F41" s="82" t="s">
        <v>55</v>
      </c>
      <c r="G41" s="82"/>
    </row>
    <row r="42" spans="1:7">
      <c r="A42" s="23"/>
      <c r="B42" s="12" t="s">
        <v>17</v>
      </c>
      <c r="C42" s="13" t="s">
        <v>18</v>
      </c>
      <c r="D42" s="12" t="s">
        <v>17</v>
      </c>
      <c r="E42" s="13" t="s">
        <v>18</v>
      </c>
      <c r="F42" s="12" t="s">
        <v>17</v>
      </c>
      <c r="G42" s="13" t="s">
        <v>18</v>
      </c>
    </row>
    <row r="43" spans="1:7">
      <c r="A43" s="43" t="s">
        <v>35</v>
      </c>
      <c r="B43" s="19"/>
      <c r="C43" s="20">
        <v>25</v>
      </c>
      <c r="D43" s="12"/>
      <c r="E43" s="13">
        <v>25</v>
      </c>
      <c r="F43" s="12"/>
      <c r="G43" s="13">
        <v>25</v>
      </c>
    </row>
    <row r="44" spans="1:7">
      <c r="A44" s="95" t="s">
        <v>26</v>
      </c>
      <c r="B44" s="1">
        <v>0.6</v>
      </c>
      <c r="C44" s="13" t="str">
        <f>MROUND(B44*0.75*$F$2,5)&amp;"x4"</f>
        <v>135x4</v>
      </c>
      <c r="D44" s="1">
        <v>0.6</v>
      </c>
      <c r="E44" s="13" t="str">
        <f>MROUND(D44*0.75*$F$2,5)&amp;"x4"</f>
        <v>135x4</v>
      </c>
      <c r="F44" s="1">
        <v>0.6</v>
      </c>
      <c r="G44" s="13" t="str">
        <f>MROUND(F44*0.75*$F$2,5)&amp;"x4"</f>
        <v>135x4</v>
      </c>
    </row>
    <row r="45" spans="1:7">
      <c r="A45" s="97"/>
      <c r="B45" s="3">
        <v>0.7</v>
      </c>
      <c r="C45" s="16" t="str">
        <f>MROUND(B45*0.75*$F$2,5)&amp;"x5x2"</f>
        <v>155x5x2</v>
      </c>
      <c r="D45" s="3">
        <v>0.7</v>
      </c>
      <c r="E45" s="16" t="str">
        <f>MROUND(D45*0.75*$F$2,5)&amp;"x5x2"</f>
        <v>155x5x2</v>
      </c>
      <c r="F45" s="3">
        <v>0.7</v>
      </c>
      <c r="G45" s="16" t="str">
        <f>MROUND(F45*0.75*$F$2,5)&amp;"x5x2"</f>
        <v>155x5x2</v>
      </c>
    </row>
    <row r="46" spans="1:7">
      <c r="A46" s="95" t="s">
        <v>3</v>
      </c>
      <c r="B46" s="1">
        <v>0.45</v>
      </c>
      <c r="C46" s="13" t="str">
        <f>MROUND(B46*$D$2,5)&amp;"x5"</f>
        <v>275x5</v>
      </c>
      <c r="D46" s="1">
        <v>0.5</v>
      </c>
      <c r="E46" s="13" t="str">
        <f>MROUND(D46*$D$2,5)&amp;"x5"</f>
        <v>310x5</v>
      </c>
      <c r="F46" s="1">
        <v>0.45</v>
      </c>
      <c r="G46" s="13" t="str">
        <f>MROUND(F46*$D$2,5)&amp;"x5"</f>
        <v>275x5</v>
      </c>
    </row>
    <row r="47" spans="1:7">
      <c r="A47" s="96"/>
      <c r="B47" s="2">
        <v>0.55000000000000004</v>
      </c>
      <c r="C47" s="22" t="str">
        <f t="shared" ref="C47:C49" si="5">MROUND(B47*$D$2,5)&amp;"x5"</f>
        <v>340x5</v>
      </c>
      <c r="D47" s="2">
        <v>0.6</v>
      </c>
      <c r="E47" s="22" t="str">
        <f>MROUND(D47*$D$2,5)&amp;"x4"</f>
        <v>370x4</v>
      </c>
      <c r="F47" s="2">
        <v>0.55000000000000004</v>
      </c>
      <c r="G47" s="22" t="str">
        <f>MROUND(F47*$D$2,5)&amp;"x4"</f>
        <v>340x4</v>
      </c>
    </row>
    <row r="48" spans="1:7">
      <c r="A48" s="96"/>
      <c r="B48" s="2">
        <v>0.65</v>
      </c>
      <c r="C48" s="22" t="str">
        <f t="shared" si="5"/>
        <v>400x5</v>
      </c>
      <c r="D48" s="2">
        <v>0.7</v>
      </c>
      <c r="E48" s="22" t="str">
        <f>MROUND(D48*$D$2,5)&amp;"x3"</f>
        <v>430x3</v>
      </c>
      <c r="F48" s="2">
        <v>0.65</v>
      </c>
      <c r="G48" s="22" t="str">
        <f>MROUND(F48*$D$2,5)&amp;"x4"</f>
        <v>400x4</v>
      </c>
    </row>
    <row r="49" spans="1:7">
      <c r="A49" s="96"/>
      <c r="B49" s="2">
        <v>0.75</v>
      </c>
      <c r="C49" s="22" t="str">
        <f t="shared" si="5"/>
        <v>460x5</v>
      </c>
      <c r="D49" s="2">
        <v>0.8</v>
      </c>
      <c r="E49" s="22" t="str">
        <f>MROUND(D49*$D$2,5)&amp;"x3"</f>
        <v>490x3</v>
      </c>
      <c r="F49" s="2">
        <v>0.75</v>
      </c>
      <c r="G49" s="22" t="str">
        <f t="shared" ref="G49" si="6">MROUND(F49*$D$2,5)&amp;"x5"</f>
        <v>460x5</v>
      </c>
    </row>
    <row r="50" spans="1:7">
      <c r="A50" s="96"/>
      <c r="B50" s="2">
        <v>0.85</v>
      </c>
      <c r="C50" s="22" t="str">
        <f>MROUND(B50*$D$2,5)&amp;"x7-9"</f>
        <v>525x7-9</v>
      </c>
      <c r="D50" s="2">
        <v>0.9</v>
      </c>
      <c r="E50" s="22" t="str">
        <f>MROUND(D50*$D$2,5)&amp;"x5-7"</f>
        <v>555x5-7</v>
      </c>
      <c r="F50" s="2">
        <v>0.85</v>
      </c>
      <c r="G50" s="22" t="str">
        <f>MROUND(F50*$D$2,5)&amp;"x3"</f>
        <v>525x3</v>
      </c>
    </row>
    <row r="51" spans="1:7">
      <c r="A51" s="96"/>
      <c r="B51" s="2">
        <v>0.5</v>
      </c>
      <c r="C51" s="22" t="str">
        <f>MROUND(B51*$D$2,5)&amp;"x5x10"</f>
        <v>310x5x10</v>
      </c>
      <c r="D51" s="2">
        <v>0.45</v>
      </c>
      <c r="E51" s="22" t="str">
        <f>MROUND(D51*$D$2,5)&amp;"x5x10"</f>
        <v>275x5x10</v>
      </c>
      <c r="F51" s="2">
        <v>0.95</v>
      </c>
      <c r="G51" s="22" t="str">
        <f>MROUND(F51*$D$2,5)&amp;"x3-5"</f>
        <v>585x3-5</v>
      </c>
    </row>
    <row r="52" spans="1:7">
      <c r="A52" s="97"/>
      <c r="B52" s="24"/>
      <c r="C52" s="22"/>
      <c r="D52" s="24"/>
      <c r="E52" s="22"/>
      <c r="F52" s="2">
        <v>0.4</v>
      </c>
      <c r="G52" s="22" t="str">
        <f>MROUND(F52*$D$2,5)&amp;"x5x10"</f>
        <v>245x5x10</v>
      </c>
    </row>
    <row r="53" spans="1:7">
      <c r="A53" s="42" t="s">
        <v>61</v>
      </c>
      <c r="B53" s="19"/>
      <c r="C53" s="20" t="s">
        <v>13</v>
      </c>
      <c r="D53" s="19"/>
      <c r="E53" s="20" t="s">
        <v>13</v>
      </c>
      <c r="F53" s="19"/>
      <c r="G53" s="20" t="s">
        <v>13</v>
      </c>
    </row>
    <row r="54" spans="1:7">
      <c r="A54" s="43" t="s">
        <v>14</v>
      </c>
      <c r="B54" s="19"/>
      <c r="C54" s="20" t="s">
        <v>19</v>
      </c>
      <c r="D54" s="19"/>
      <c r="E54" s="20" t="s">
        <v>19</v>
      </c>
      <c r="F54" s="19"/>
      <c r="G54" s="20" t="s">
        <v>19</v>
      </c>
    </row>
    <row r="55" spans="1:7">
      <c r="A55" s="42" t="s">
        <v>9</v>
      </c>
      <c r="B55" s="19"/>
      <c r="C55" s="26" t="s">
        <v>24</v>
      </c>
      <c r="D55" s="19"/>
      <c r="E55" s="26" t="s">
        <v>24</v>
      </c>
      <c r="F55" s="19"/>
      <c r="G55" s="26" t="s">
        <v>24</v>
      </c>
    </row>
    <row r="56" spans="1:7">
      <c r="A56" s="42" t="s">
        <v>112</v>
      </c>
      <c r="B56" s="19"/>
      <c r="C56" s="28" t="s">
        <v>114</v>
      </c>
      <c r="D56" s="19"/>
      <c r="E56" s="28" t="s">
        <v>114</v>
      </c>
      <c r="F56" s="19"/>
      <c r="G56" s="28" t="s">
        <v>114</v>
      </c>
    </row>
    <row r="57" spans="1:7" s="35" customFormat="1">
      <c r="A57" s="4" t="s">
        <v>60</v>
      </c>
      <c r="B57" s="82" t="s">
        <v>53</v>
      </c>
      <c r="C57" s="82"/>
      <c r="D57" s="82" t="s">
        <v>54</v>
      </c>
      <c r="E57" s="82"/>
      <c r="F57" s="82" t="s">
        <v>55</v>
      </c>
      <c r="G57" s="82"/>
    </row>
    <row r="58" spans="1:7">
      <c r="B58" s="12" t="s">
        <v>17</v>
      </c>
      <c r="C58" s="13" t="s">
        <v>18</v>
      </c>
      <c r="D58" s="12" t="s">
        <v>17</v>
      </c>
      <c r="E58" s="13" t="s">
        <v>18</v>
      </c>
      <c r="F58" s="12" t="s">
        <v>17</v>
      </c>
      <c r="G58" s="13" t="s">
        <v>18</v>
      </c>
    </row>
    <row r="59" spans="1:7">
      <c r="A59" s="47" t="s">
        <v>34</v>
      </c>
      <c r="B59" s="12"/>
      <c r="C59" s="27" t="s">
        <v>39</v>
      </c>
      <c r="D59" s="12"/>
      <c r="E59" s="27" t="s">
        <v>39</v>
      </c>
      <c r="F59" s="12"/>
      <c r="G59" s="27" t="s">
        <v>39</v>
      </c>
    </row>
    <row r="60" spans="1:7">
      <c r="A60" s="88" t="s">
        <v>43</v>
      </c>
      <c r="B60" s="1">
        <v>0.6</v>
      </c>
      <c r="C60" s="13" t="str">
        <f>MROUND(B60*$F$2,5)&amp;"x4"</f>
        <v>175x4</v>
      </c>
      <c r="D60" s="1">
        <v>0.6</v>
      </c>
      <c r="E60" s="13" t="str">
        <f>MROUND(D60*$F$2,5)&amp;"x4"</f>
        <v>175x4</v>
      </c>
      <c r="F60" s="1">
        <v>0.6</v>
      </c>
      <c r="G60" s="13" t="str">
        <f>MROUND(F60*$F$2,5)&amp;"x4"</f>
        <v>175x4</v>
      </c>
    </row>
    <row r="61" spans="1:7">
      <c r="A61" s="89"/>
      <c r="B61" s="3">
        <v>0.7</v>
      </c>
      <c r="C61" s="16" t="str">
        <f>MROUND(B61*$F$2,5)&amp;"x5x2"</f>
        <v>205x5x2</v>
      </c>
      <c r="D61" s="3">
        <v>0.7</v>
      </c>
      <c r="E61" s="16" t="str">
        <f>MROUND(D61*$F$2,5)&amp;"x5x2"</f>
        <v>205x5x2</v>
      </c>
      <c r="F61" s="3">
        <v>0.7</v>
      </c>
      <c r="G61" s="16" t="str">
        <f>MROUND(F61*$F$2,5)&amp;"x5x2"</f>
        <v>205x5x2</v>
      </c>
    </row>
    <row r="62" spans="1:7">
      <c r="A62" s="85" t="s">
        <v>44</v>
      </c>
      <c r="B62" s="1">
        <v>0.45</v>
      </c>
      <c r="C62" s="13" t="str">
        <f>MROUND(B62*$C$2,5)&amp;"x5"</f>
        <v>165x5</v>
      </c>
      <c r="D62" s="1">
        <v>0.5</v>
      </c>
      <c r="E62" s="13" t="str">
        <f>MROUND(D62*$C$2,5)&amp;"x5"</f>
        <v>185x5</v>
      </c>
      <c r="F62" s="1">
        <v>0.45</v>
      </c>
      <c r="G62" s="13" t="str">
        <f>MROUND(F62*$C$2,5)&amp;"x5"</f>
        <v>165x5</v>
      </c>
    </row>
    <row r="63" spans="1:7">
      <c r="A63" s="86"/>
      <c r="B63" s="2">
        <v>0.55000000000000004</v>
      </c>
      <c r="C63" s="22" t="str">
        <f t="shared" ref="C63:C65" si="7">MROUND(B63*$C$2,5)&amp;"x5"</f>
        <v>205x5</v>
      </c>
      <c r="D63" s="2">
        <v>0.6</v>
      </c>
      <c r="E63" s="22" t="str">
        <f>MROUND(D63*$C$2,5)&amp;"x4"</f>
        <v>220x4</v>
      </c>
      <c r="F63" s="2">
        <v>0.55000000000000004</v>
      </c>
      <c r="G63" s="22" t="str">
        <f>MROUND(F63*$C$2,5)&amp;"x4"</f>
        <v>205x4</v>
      </c>
    </row>
    <row r="64" spans="1:7">
      <c r="A64" s="86"/>
      <c r="B64" s="2">
        <v>0.65</v>
      </c>
      <c r="C64" s="22" t="str">
        <f t="shared" si="7"/>
        <v>240x5</v>
      </c>
      <c r="D64" s="2">
        <v>0.7</v>
      </c>
      <c r="E64" s="22" t="str">
        <f>MROUND(D64*$C$2,5)&amp;"x3"</f>
        <v>260x3</v>
      </c>
      <c r="F64" s="2">
        <v>0.65</v>
      </c>
      <c r="G64" s="22" t="str">
        <f>MROUND(F64*$C$2,5)&amp;"x4"</f>
        <v>240x4</v>
      </c>
    </row>
    <row r="65" spans="1:7">
      <c r="A65" s="86"/>
      <c r="B65" s="2">
        <v>0.75</v>
      </c>
      <c r="C65" s="22" t="str">
        <f t="shared" si="7"/>
        <v>280x5</v>
      </c>
      <c r="D65" s="2">
        <v>0.8</v>
      </c>
      <c r="E65" s="22" t="str">
        <f>MROUND(D65*$C$2,5)&amp;"x3"</f>
        <v>295x3</v>
      </c>
      <c r="F65" s="2">
        <v>0.75</v>
      </c>
      <c r="G65" s="22" t="str">
        <f t="shared" ref="G65" si="8">MROUND(F65*$C$2,5)&amp;"x5"</f>
        <v>280x5</v>
      </c>
    </row>
    <row r="66" spans="1:7">
      <c r="A66" s="86"/>
      <c r="B66" s="2">
        <v>0.85</v>
      </c>
      <c r="C66" s="22" t="str">
        <f>MROUND(B66*$C$2,5)&amp;"x7-9"</f>
        <v>315x7-9</v>
      </c>
      <c r="D66" s="2">
        <v>0.9</v>
      </c>
      <c r="E66" s="22" t="str">
        <f>MROUND(D66*$C$2,5)&amp;"x5-7"</f>
        <v>335x5-7</v>
      </c>
      <c r="F66" s="2">
        <v>0.85</v>
      </c>
      <c r="G66" s="22" t="str">
        <f>MROUND(F66*$C$2,5)&amp;"x3"</f>
        <v>315x3</v>
      </c>
    </row>
    <row r="67" spans="1:7">
      <c r="A67" s="86"/>
      <c r="B67" s="2">
        <v>0.5</v>
      </c>
      <c r="C67" s="22" t="str">
        <f>MROUND(B67*$C$2,5)&amp;"x5x10"</f>
        <v>185x5x10</v>
      </c>
      <c r="D67" s="2">
        <v>0.45</v>
      </c>
      <c r="E67" s="22" t="str">
        <f>MROUND(D67*$C$2,5)&amp;"x5x10"</f>
        <v>165x5x10</v>
      </c>
      <c r="F67" s="2">
        <v>0.95</v>
      </c>
      <c r="G67" s="22" t="str">
        <f>MROUND(F67*$C$2,5)&amp;"x3-5"</f>
        <v>350x3-5</v>
      </c>
    </row>
    <row r="68" spans="1:7">
      <c r="A68" s="87"/>
      <c r="B68" s="24"/>
      <c r="C68" s="22"/>
      <c r="D68" s="24"/>
      <c r="E68" s="22"/>
      <c r="F68" s="2">
        <v>0.4</v>
      </c>
      <c r="G68" s="22" t="str">
        <f>MROUND(F68*$C$2,5)&amp;"x5x10"</f>
        <v>150x5x10</v>
      </c>
    </row>
    <row r="69" spans="1:7">
      <c r="A69" s="48" t="s">
        <v>48</v>
      </c>
      <c r="B69" s="31">
        <v>1</v>
      </c>
      <c r="C69" s="32" t="str">
        <f>MROUND($F$2,5)&amp;"x6x3"</f>
        <v>295x6x3</v>
      </c>
      <c r="D69" s="31">
        <v>1</v>
      </c>
      <c r="E69" s="32" t="str">
        <f>MROUND($F$2,5)&amp;"x6x3"</f>
        <v>295x6x3</v>
      </c>
      <c r="F69" s="31">
        <v>1</v>
      </c>
      <c r="G69" s="32" t="str">
        <f>MROUND($F$2,5)&amp;"x6x3"</f>
        <v>295x6x3</v>
      </c>
    </row>
    <row r="70" spans="1:7">
      <c r="A70" s="49" t="s">
        <v>45</v>
      </c>
      <c r="B70" s="29"/>
      <c r="C70" s="30" t="s">
        <v>24</v>
      </c>
      <c r="D70" s="29"/>
      <c r="E70" s="30" t="s">
        <v>24</v>
      </c>
      <c r="F70" s="29"/>
      <c r="G70" s="30" t="s">
        <v>24</v>
      </c>
    </row>
    <row r="71" spans="1:7">
      <c r="A71" s="50" t="s">
        <v>46</v>
      </c>
      <c r="B71" s="29"/>
      <c r="C71" s="30" t="s">
        <v>47</v>
      </c>
      <c r="D71" s="29"/>
      <c r="E71" s="30" t="s">
        <v>47</v>
      </c>
      <c r="F71" s="29"/>
      <c r="G71" s="30" t="s">
        <v>47</v>
      </c>
    </row>
    <row r="72" spans="1:7" ht="15.75">
      <c r="A72" s="93" t="s">
        <v>115</v>
      </c>
      <c r="B72" s="10"/>
      <c r="C72" s="51" t="s">
        <v>116</v>
      </c>
      <c r="D72" s="10"/>
      <c r="E72" s="51" t="s">
        <v>116</v>
      </c>
      <c r="F72" s="10"/>
      <c r="G72" s="51" t="s">
        <v>116</v>
      </c>
    </row>
    <row r="73" spans="1:7" ht="15.75">
      <c r="A73" s="94"/>
      <c r="B73" s="10"/>
      <c r="C73" s="52" t="s">
        <v>117</v>
      </c>
      <c r="D73" s="10"/>
      <c r="E73" s="52" t="s">
        <v>117</v>
      </c>
      <c r="F73" s="10"/>
      <c r="G73" s="52" t="s">
        <v>117</v>
      </c>
    </row>
    <row r="74" spans="1:7">
      <c r="A74" s="44" t="s">
        <v>8</v>
      </c>
      <c r="B74" s="19"/>
      <c r="C74" s="20">
        <v>60</v>
      </c>
      <c r="D74" s="19"/>
      <c r="E74" s="20">
        <v>50</v>
      </c>
      <c r="F74" s="19"/>
      <c r="G74" s="20">
        <v>40</v>
      </c>
    </row>
    <row r="76" spans="1:7" ht="15.75">
      <c r="A76" s="53" t="s">
        <v>118</v>
      </c>
    </row>
    <row r="77" spans="1:7" ht="15.75">
      <c r="A77" s="53" t="s">
        <v>119</v>
      </c>
    </row>
  </sheetData>
  <mergeCells count="24">
    <mergeCell ref="A72:A73"/>
    <mergeCell ref="A35:A37"/>
    <mergeCell ref="B41:C41"/>
    <mergeCell ref="D41:E41"/>
    <mergeCell ref="F41:G41"/>
    <mergeCell ref="A44:A45"/>
    <mergeCell ref="A46:A52"/>
    <mergeCell ref="B57:C57"/>
    <mergeCell ref="D57:E57"/>
    <mergeCell ref="F57:G57"/>
    <mergeCell ref="A60:A61"/>
    <mergeCell ref="A62:A68"/>
    <mergeCell ref="A27:A33"/>
    <mergeCell ref="B3:C3"/>
    <mergeCell ref="D3:E3"/>
    <mergeCell ref="F3:G3"/>
    <mergeCell ref="B7:C7"/>
    <mergeCell ref="D7:E7"/>
    <mergeCell ref="F7:G7"/>
    <mergeCell ref="A8:A14"/>
    <mergeCell ref="B19:C19"/>
    <mergeCell ref="D19:E19"/>
    <mergeCell ref="F19:G19"/>
    <mergeCell ref="A22:A26"/>
  </mergeCells>
  <pageMargins left="0.7" right="0.7" top="0.75" bottom="0.75" header="0.3" footer="0.3"/>
  <pageSetup orientation="landscape" verticalDpi="0" r:id="rId1"/>
  <rowBreaks count="3" manualBreakCount="3">
    <brk id="18" max="16383" man="1"/>
    <brk id="40" max="16383" man="1"/>
    <brk id="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E96" sqref="E96"/>
    </sheetView>
  </sheetViews>
  <sheetFormatPr defaultRowHeight="15"/>
  <sheetData>
    <row r="1" spans="1:9" ht="21">
      <c r="A1" s="98" t="s">
        <v>53</v>
      </c>
      <c r="B1" s="98"/>
      <c r="C1" s="98"/>
      <c r="D1" s="98"/>
      <c r="E1" s="98"/>
      <c r="F1" s="98"/>
      <c r="G1" s="98"/>
      <c r="H1" s="98"/>
      <c r="I1" s="98"/>
    </row>
    <row r="2" spans="1:9">
      <c r="A2" s="99" t="s">
        <v>126</v>
      </c>
      <c r="B2" s="99"/>
      <c r="C2" s="99"/>
      <c r="D2" s="99"/>
      <c r="E2" s="99"/>
      <c r="F2" s="99"/>
      <c r="G2" s="99"/>
      <c r="H2" s="99"/>
      <c r="I2" s="99"/>
    </row>
    <row r="3" spans="1:9">
      <c r="A3" s="54" t="s">
        <v>127</v>
      </c>
      <c r="C3" s="54" t="s">
        <v>128</v>
      </c>
      <c r="D3" s="54"/>
      <c r="E3" s="54" t="s">
        <v>129</v>
      </c>
      <c r="F3" s="54"/>
      <c r="G3" s="54" t="s">
        <v>130</v>
      </c>
      <c r="H3" s="54"/>
      <c r="I3" s="54"/>
    </row>
    <row r="4" spans="1:9">
      <c r="A4" s="54" t="s">
        <v>131</v>
      </c>
      <c r="C4" s="54" t="s">
        <v>132</v>
      </c>
      <c r="D4" s="54"/>
      <c r="E4" s="54" t="s">
        <v>133</v>
      </c>
      <c r="F4" s="54"/>
      <c r="G4" s="54" t="s">
        <v>134</v>
      </c>
      <c r="H4" s="54"/>
      <c r="I4" s="54"/>
    </row>
    <row r="5" spans="1:9">
      <c r="A5" s="54" t="s">
        <v>135</v>
      </c>
      <c r="C5" s="54" t="s">
        <v>136</v>
      </c>
      <c r="D5" s="54"/>
      <c r="E5" s="54"/>
      <c r="F5" s="54" t="s">
        <v>137</v>
      </c>
      <c r="G5" s="54"/>
      <c r="H5" s="54"/>
      <c r="I5" s="54"/>
    </row>
    <row r="6" spans="1:9">
      <c r="A6" s="54" t="s">
        <v>138</v>
      </c>
      <c r="C6" s="54" t="s">
        <v>139</v>
      </c>
      <c r="D6" s="54"/>
      <c r="E6" s="54"/>
      <c r="F6" s="54"/>
      <c r="G6" s="54"/>
      <c r="H6" s="54"/>
      <c r="I6" s="54"/>
    </row>
    <row r="7" spans="1:9">
      <c r="C7" s="54"/>
      <c r="D7" s="54"/>
      <c r="E7" s="54"/>
      <c r="F7" s="54"/>
      <c r="G7" s="54"/>
      <c r="H7" s="54"/>
      <c r="I7" s="54"/>
    </row>
    <row r="8" spans="1:9">
      <c r="A8" s="99" t="s">
        <v>140</v>
      </c>
      <c r="B8" s="99"/>
      <c r="C8" s="99"/>
      <c r="D8" s="99"/>
      <c r="E8" s="99"/>
      <c r="F8" s="99"/>
      <c r="G8" s="99"/>
      <c r="H8" s="99"/>
      <c r="I8" s="99"/>
    </row>
    <row r="9" spans="1:9">
      <c r="A9" s="54" t="s">
        <v>141</v>
      </c>
      <c r="C9" s="54" t="s">
        <v>142</v>
      </c>
      <c r="D9" s="54"/>
      <c r="E9" s="54" t="s">
        <v>143</v>
      </c>
      <c r="F9" s="54"/>
      <c r="G9" s="54" t="s">
        <v>144</v>
      </c>
      <c r="H9" s="54"/>
      <c r="I9" s="54"/>
    </row>
    <row r="10" spans="1:9">
      <c r="A10" s="54" t="s">
        <v>145</v>
      </c>
      <c r="C10" s="54" t="s">
        <v>146</v>
      </c>
      <c r="D10" s="54"/>
      <c r="E10" s="54" t="s">
        <v>147</v>
      </c>
      <c r="F10" s="54"/>
      <c r="G10" s="54"/>
      <c r="H10" s="54"/>
      <c r="I10" s="54"/>
    </row>
    <row r="11" spans="1:9" ht="9.75" customHeight="1">
      <c r="C11" s="54"/>
      <c r="D11" s="54"/>
      <c r="E11" s="54"/>
      <c r="F11" s="54"/>
      <c r="G11" s="54"/>
      <c r="H11" s="54"/>
      <c r="I11" s="54"/>
    </row>
    <row r="12" spans="1:9" ht="18">
      <c r="A12" s="55" t="s">
        <v>148</v>
      </c>
      <c r="C12" s="54" t="s">
        <v>149</v>
      </c>
      <c r="D12" s="54" t="s">
        <v>150</v>
      </c>
      <c r="E12" s="54"/>
      <c r="F12" s="54"/>
      <c r="G12" s="54"/>
      <c r="H12" s="54"/>
      <c r="I12" s="54"/>
    </row>
    <row r="13" spans="1:9">
      <c r="A13" s="56" t="s">
        <v>151</v>
      </c>
      <c r="B13" s="56"/>
      <c r="C13" s="54" t="s">
        <v>152</v>
      </c>
      <c r="D13" s="54"/>
      <c r="E13" s="54"/>
      <c r="F13" s="54"/>
      <c r="G13" s="54"/>
      <c r="H13" s="54"/>
      <c r="I13" s="54"/>
    </row>
    <row r="14" spans="1:9">
      <c r="A14" s="56" t="s">
        <v>153</v>
      </c>
      <c r="C14" s="54" t="s">
        <v>214</v>
      </c>
      <c r="D14" s="54"/>
      <c r="E14" s="54"/>
      <c r="G14" s="54"/>
      <c r="H14" s="54"/>
      <c r="I14" s="54"/>
    </row>
    <row r="15" spans="1:9">
      <c r="A15" s="57" t="s">
        <v>155</v>
      </c>
    </row>
    <row r="16" spans="1:9">
      <c r="A16" s="57" t="s">
        <v>156</v>
      </c>
      <c r="B16" s="10"/>
    </row>
    <row r="17" spans="1:9">
      <c r="A17" s="58" t="s">
        <v>157</v>
      </c>
      <c r="B17" s="54"/>
      <c r="C17" s="54" t="s">
        <v>218</v>
      </c>
      <c r="F17" t="s">
        <v>158</v>
      </c>
    </row>
    <row r="18" spans="1:9">
      <c r="C18" s="54" t="s">
        <v>221</v>
      </c>
      <c r="D18" s="54"/>
      <c r="E18" s="54"/>
      <c r="H18" s="54"/>
      <c r="I18" s="54"/>
    </row>
    <row r="19" spans="1:9">
      <c r="A19" s="61" t="s">
        <v>179</v>
      </c>
      <c r="B19" s="54"/>
      <c r="C19" s="54" t="s">
        <v>222</v>
      </c>
      <c r="D19" s="54"/>
      <c r="E19" s="54"/>
      <c r="F19" s="54"/>
      <c r="G19" s="54"/>
      <c r="H19" s="54"/>
      <c r="I19" s="54"/>
    </row>
    <row r="20" spans="1:9" ht="11.25" customHeight="1">
      <c r="D20" s="54"/>
      <c r="E20" s="54"/>
      <c r="F20" s="54"/>
      <c r="G20" s="54"/>
      <c r="H20" s="54"/>
      <c r="I20" s="54"/>
    </row>
    <row r="21" spans="1:9" ht="18">
      <c r="A21" s="55" t="s">
        <v>163</v>
      </c>
      <c r="B21" s="54"/>
      <c r="C21" s="54" t="s">
        <v>164</v>
      </c>
      <c r="D21" s="54"/>
      <c r="E21" s="54" t="s">
        <v>165</v>
      </c>
      <c r="F21" s="54"/>
      <c r="G21" s="54"/>
      <c r="H21" s="54"/>
      <c r="I21" s="54"/>
    </row>
    <row r="22" spans="1:9">
      <c r="A22" s="56" t="s">
        <v>159</v>
      </c>
      <c r="B22" s="54"/>
      <c r="C22" s="54" t="s">
        <v>166</v>
      </c>
      <c r="D22" s="54"/>
      <c r="E22" s="54"/>
      <c r="F22" s="54" t="s">
        <v>167</v>
      </c>
      <c r="G22" s="54"/>
      <c r="H22" s="54"/>
      <c r="I22" s="54"/>
    </row>
    <row r="23" spans="1:9">
      <c r="A23" s="56" t="s">
        <v>208</v>
      </c>
      <c r="B23" s="54"/>
      <c r="C23" s="54" t="s">
        <v>169</v>
      </c>
      <c r="D23" s="54"/>
      <c r="E23" s="54"/>
      <c r="F23" s="54" t="s">
        <v>170</v>
      </c>
      <c r="G23" s="54"/>
      <c r="H23" s="54"/>
      <c r="I23" s="54"/>
    </row>
    <row r="24" spans="1:9">
      <c r="A24" s="56" t="s">
        <v>171</v>
      </c>
      <c r="B24" s="54"/>
      <c r="C24" s="54" t="s">
        <v>172</v>
      </c>
      <c r="D24" s="54"/>
      <c r="E24" s="54"/>
      <c r="F24" s="54" t="s">
        <v>173</v>
      </c>
      <c r="G24" s="54"/>
      <c r="H24" s="54"/>
      <c r="I24" s="54"/>
    </row>
    <row r="25" spans="1:9">
      <c r="C25" s="54" t="s">
        <v>174</v>
      </c>
      <c r="F25" s="59"/>
    </row>
    <row r="26" spans="1:9">
      <c r="A26" s="56" t="s">
        <v>175</v>
      </c>
      <c r="C26" s="54" t="s">
        <v>176</v>
      </c>
      <c r="E26" t="s">
        <v>177</v>
      </c>
      <c r="G26" t="s">
        <v>178</v>
      </c>
    </row>
    <row r="27" spans="1:9" ht="18.75">
      <c r="A27" s="56" t="s">
        <v>208</v>
      </c>
      <c r="B27" s="60"/>
      <c r="C27" s="56" t="s">
        <v>171</v>
      </c>
      <c r="D27" s="60"/>
      <c r="E27" t="s">
        <v>209</v>
      </c>
      <c r="F27" s="60"/>
      <c r="G27" s="60"/>
      <c r="H27" s="60"/>
    </row>
    <row r="28" spans="1:9" ht="18.75">
      <c r="A28" s="61" t="s">
        <v>179</v>
      </c>
      <c r="B28" s="60"/>
      <c r="C28" s="54" t="s">
        <v>180</v>
      </c>
      <c r="E28" s="56"/>
      <c r="F28" s="60"/>
      <c r="G28" s="60"/>
      <c r="H28" s="60"/>
    </row>
    <row r="29" spans="1:9">
      <c r="C29" s="56" t="s">
        <v>171</v>
      </c>
    </row>
    <row r="30" spans="1:9" ht="15.75">
      <c r="A30" s="56" t="s">
        <v>193</v>
      </c>
      <c r="B30" s="64"/>
      <c r="C30" t="s">
        <v>223</v>
      </c>
      <c r="D30" s="65"/>
    </row>
    <row r="31" spans="1:9" ht="18.75">
      <c r="A31" s="55" t="s">
        <v>181</v>
      </c>
      <c r="B31" s="62"/>
      <c r="C31" s="62" t="s">
        <v>182</v>
      </c>
      <c r="D31" s="62"/>
      <c r="E31" s="62" t="s">
        <v>183</v>
      </c>
      <c r="F31" s="62"/>
      <c r="G31" s="62"/>
      <c r="H31" s="62"/>
      <c r="I31" s="60"/>
    </row>
    <row r="32" spans="1:9">
      <c r="A32" s="56" t="s">
        <v>151</v>
      </c>
      <c r="B32" s="56"/>
      <c r="C32" s="54" t="s">
        <v>152</v>
      </c>
      <c r="D32" s="54"/>
      <c r="E32" s="10"/>
      <c r="F32" s="10"/>
      <c r="G32" s="10"/>
      <c r="H32" s="10"/>
      <c r="I32" s="10"/>
    </row>
    <row r="33" spans="1:9">
      <c r="A33" s="63" t="s">
        <v>184</v>
      </c>
      <c r="B33" s="10"/>
      <c r="C33" s="10"/>
      <c r="D33" t="s">
        <v>210</v>
      </c>
      <c r="E33" s="10"/>
      <c r="F33" s="10"/>
      <c r="G33" s="10"/>
      <c r="H33" s="10"/>
      <c r="I33" s="10"/>
    </row>
    <row r="34" spans="1:9">
      <c r="A34" s="63" t="s">
        <v>186</v>
      </c>
      <c r="B34" s="10"/>
      <c r="C34" s="10"/>
      <c r="D34" t="s">
        <v>210</v>
      </c>
      <c r="E34" s="10"/>
      <c r="F34" s="10"/>
      <c r="G34" s="10"/>
      <c r="H34" s="10"/>
      <c r="I34" s="10"/>
    </row>
    <row r="35" spans="1:9">
      <c r="A35" s="56" t="s">
        <v>187</v>
      </c>
      <c r="B35" s="10"/>
      <c r="C35" s="10"/>
      <c r="D35" t="s">
        <v>210</v>
      </c>
      <c r="E35" s="10"/>
      <c r="F35" s="10"/>
      <c r="G35" s="10"/>
      <c r="H35" s="10"/>
      <c r="I35" s="10"/>
    </row>
    <row r="36" spans="1:9" ht="18.75">
      <c r="A36" s="56" t="s">
        <v>188</v>
      </c>
      <c r="B36" s="10"/>
      <c r="C36" s="10"/>
      <c r="D36" t="s">
        <v>210</v>
      </c>
      <c r="E36" s="60"/>
    </row>
    <row r="37" spans="1:9">
      <c r="A37" s="56" t="s">
        <v>189</v>
      </c>
      <c r="C37" t="s">
        <v>190</v>
      </c>
      <c r="D37" s="10"/>
    </row>
    <row r="38" spans="1:9" ht="15.75">
      <c r="A38" s="65"/>
      <c r="C38" s="64"/>
      <c r="D38" t="s">
        <v>191</v>
      </c>
      <c r="E38" s="64"/>
      <c r="F38" s="64"/>
      <c r="G38" s="64"/>
      <c r="H38" s="64"/>
    </row>
    <row r="39" spans="1:9" ht="15.75">
      <c r="B39" s="64"/>
      <c r="C39" s="64"/>
      <c r="D39" t="s">
        <v>201</v>
      </c>
      <c r="E39" s="65"/>
      <c r="F39" s="64"/>
      <c r="G39" s="64"/>
      <c r="H39" s="64"/>
    </row>
    <row r="40" spans="1:9" ht="15.75">
      <c r="B40" s="64"/>
      <c r="C40" s="10" t="s">
        <v>204</v>
      </c>
      <c r="D40" t="s">
        <v>216</v>
      </c>
      <c r="E40" s="65"/>
      <c r="F40" s="64"/>
      <c r="G40" s="64"/>
      <c r="H40" s="64"/>
    </row>
    <row r="41" spans="1:9" ht="15.75">
      <c r="A41" s="56" t="s">
        <v>193</v>
      </c>
      <c r="B41" s="64"/>
      <c r="C41" s="10" t="s">
        <v>194</v>
      </c>
      <c r="D41" s="65"/>
      <c r="E41" s="65"/>
      <c r="F41" s="64"/>
      <c r="G41" s="64"/>
      <c r="H41" s="64"/>
    </row>
    <row r="42" spans="1:9" ht="11.25" customHeight="1">
      <c r="B42" s="64"/>
      <c r="C42" s="64"/>
      <c r="D42" s="65"/>
      <c r="E42" s="65"/>
      <c r="F42" s="64"/>
      <c r="G42" s="64"/>
      <c r="H42" s="64"/>
    </row>
    <row r="43" spans="1:9" ht="18">
      <c r="A43" s="55" t="s">
        <v>195</v>
      </c>
      <c r="B43" s="64"/>
      <c r="C43" s="64"/>
      <c r="D43" s="65"/>
      <c r="E43" s="65"/>
      <c r="F43" s="64"/>
      <c r="G43" s="64"/>
      <c r="H43" s="64"/>
    </row>
    <row r="44" spans="1:9" ht="15.75">
      <c r="A44" s="56" t="s">
        <v>196</v>
      </c>
      <c r="B44" s="64"/>
      <c r="C44" s="10" t="s">
        <v>197</v>
      </c>
      <c r="D44" s="66"/>
      <c r="E44" s="54" t="s">
        <v>198</v>
      </c>
      <c r="F44" s="11" t="s">
        <v>199</v>
      </c>
      <c r="G44" s="67"/>
      <c r="H44" t="s">
        <v>200</v>
      </c>
      <c r="I44" s="67"/>
    </row>
    <row r="45" spans="1:9" ht="21">
      <c r="A45" s="56" t="s">
        <v>224</v>
      </c>
      <c r="B45" s="54"/>
      <c r="C45" s="70"/>
      <c r="D45" s="70"/>
      <c r="E45" s="79"/>
      <c r="F45" s="79"/>
      <c r="G45" s="79"/>
      <c r="H45" s="79"/>
      <c r="I45" s="79"/>
    </row>
    <row r="46" spans="1:9" ht="21">
      <c r="A46" s="98" t="s">
        <v>54</v>
      </c>
      <c r="B46" s="98"/>
      <c r="C46" s="98"/>
      <c r="D46" s="98"/>
      <c r="E46" s="98"/>
      <c r="F46" s="98"/>
      <c r="G46" s="98"/>
      <c r="H46" s="98"/>
      <c r="I46" s="98"/>
    </row>
    <row r="47" spans="1:9">
      <c r="A47" s="99" t="s">
        <v>126</v>
      </c>
      <c r="B47" s="99"/>
      <c r="C47" s="99"/>
      <c r="D47" s="99"/>
      <c r="E47" s="99"/>
      <c r="F47" s="99"/>
      <c r="G47" s="99"/>
      <c r="H47" s="99"/>
      <c r="I47" s="99"/>
    </row>
    <row r="48" spans="1:9">
      <c r="A48" s="54" t="s">
        <v>127</v>
      </c>
      <c r="C48" s="54" t="s">
        <v>128</v>
      </c>
      <c r="D48" s="54"/>
      <c r="E48" s="54" t="s">
        <v>129</v>
      </c>
      <c r="F48" s="54"/>
      <c r="G48" s="54" t="s">
        <v>130</v>
      </c>
      <c r="H48" s="54"/>
      <c r="I48" s="54"/>
    </row>
    <row r="49" spans="1:9">
      <c r="A49" s="54" t="s">
        <v>131</v>
      </c>
      <c r="C49" s="54" t="s">
        <v>132</v>
      </c>
      <c r="D49" s="54"/>
      <c r="E49" s="54" t="s">
        <v>133</v>
      </c>
      <c r="F49" s="54"/>
      <c r="G49" s="54" t="s">
        <v>134</v>
      </c>
      <c r="H49" s="54"/>
      <c r="I49" s="54"/>
    </row>
    <row r="50" spans="1:9">
      <c r="A50" s="54" t="s">
        <v>135</v>
      </c>
      <c r="C50" s="54" t="s">
        <v>136</v>
      </c>
      <c r="D50" s="54"/>
      <c r="E50" s="54"/>
      <c r="F50" s="54" t="s">
        <v>137</v>
      </c>
      <c r="G50" s="54"/>
      <c r="H50" s="54"/>
      <c r="I50" s="54"/>
    </row>
    <row r="51" spans="1:9">
      <c r="A51" s="54" t="s">
        <v>138</v>
      </c>
      <c r="C51" s="54" t="s">
        <v>139</v>
      </c>
      <c r="D51" s="54"/>
      <c r="E51" s="54"/>
      <c r="F51" s="54"/>
      <c r="G51" s="54"/>
      <c r="H51" s="54"/>
      <c r="I51" s="54"/>
    </row>
    <row r="52" spans="1:9">
      <c r="C52" s="54"/>
      <c r="D52" s="54"/>
      <c r="E52" s="54"/>
      <c r="F52" s="54"/>
      <c r="G52" s="54"/>
      <c r="H52" s="54"/>
      <c r="I52" s="54"/>
    </row>
    <row r="53" spans="1:9">
      <c r="A53" s="99" t="s">
        <v>140</v>
      </c>
      <c r="B53" s="99"/>
      <c r="C53" s="99"/>
      <c r="D53" s="99"/>
      <c r="E53" s="99"/>
      <c r="F53" s="99"/>
      <c r="G53" s="99"/>
      <c r="H53" s="99"/>
      <c r="I53" s="99"/>
    </row>
    <row r="54" spans="1:9">
      <c r="A54" s="54" t="s">
        <v>141</v>
      </c>
      <c r="C54" s="54" t="s">
        <v>142</v>
      </c>
      <c r="D54" s="54"/>
      <c r="E54" s="54" t="s">
        <v>143</v>
      </c>
      <c r="F54" s="54"/>
      <c r="G54" s="54" t="s">
        <v>144</v>
      </c>
      <c r="H54" s="54"/>
      <c r="I54" s="54"/>
    </row>
    <row r="55" spans="1:9">
      <c r="A55" s="54" t="s">
        <v>145</v>
      </c>
      <c r="C55" s="54" t="s">
        <v>146</v>
      </c>
      <c r="D55" s="54"/>
      <c r="E55" s="54" t="s">
        <v>147</v>
      </c>
      <c r="F55" s="54"/>
      <c r="G55" s="54"/>
      <c r="H55" s="54"/>
      <c r="I55" s="54"/>
    </row>
    <row r="56" spans="1:9">
      <c r="C56" s="54"/>
      <c r="D56" s="54"/>
      <c r="E56" s="54"/>
      <c r="F56" s="54"/>
      <c r="G56" s="54"/>
      <c r="H56" s="54"/>
      <c r="I56" s="54"/>
    </row>
    <row r="57" spans="1:9" ht="18">
      <c r="A57" s="55" t="s">
        <v>148</v>
      </c>
      <c r="C57" s="54" t="s">
        <v>149</v>
      </c>
      <c r="D57" s="54" t="s">
        <v>150</v>
      </c>
      <c r="E57" s="54"/>
      <c r="F57" s="54"/>
      <c r="G57" s="54"/>
      <c r="H57" s="54"/>
      <c r="I57" s="54"/>
    </row>
    <row r="58" spans="1:9">
      <c r="A58" s="56" t="s">
        <v>151</v>
      </c>
      <c r="B58" s="56"/>
      <c r="C58" s="54" t="s">
        <v>152</v>
      </c>
      <c r="D58" s="54"/>
      <c r="E58" s="54" t="s">
        <v>225</v>
      </c>
      <c r="F58" s="54"/>
      <c r="G58" s="54"/>
      <c r="H58" s="54" t="s">
        <v>226</v>
      </c>
      <c r="I58" s="54"/>
    </row>
    <row r="59" spans="1:9">
      <c r="A59" s="56" t="s">
        <v>227</v>
      </c>
      <c r="C59" s="54" t="s">
        <v>228</v>
      </c>
      <c r="D59" s="54"/>
      <c r="E59" s="54"/>
      <c r="F59" s="54" t="s">
        <v>226</v>
      </c>
      <c r="G59" s="54"/>
      <c r="H59" s="54"/>
      <c r="I59" s="54"/>
    </row>
    <row r="60" spans="1:9">
      <c r="A60" s="58" t="s">
        <v>157</v>
      </c>
      <c r="B60" s="54"/>
      <c r="C60" s="54" t="s">
        <v>229</v>
      </c>
      <c r="F60" t="s">
        <v>158</v>
      </c>
    </row>
    <row r="61" spans="1:9">
      <c r="C61" s="54" t="s">
        <v>221</v>
      </c>
      <c r="D61" s="54"/>
      <c r="E61" s="54"/>
      <c r="H61" s="54"/>
      <c r="I61" s="54"/>
    </row>
    <row r="62" spans="1:9">
      <c r="A62" s="61" t="s">
        <v>179</v>
      </c>
      <c r="B62" s="54"/>
      <c r="C62" s="54" t="s">
        <v>222</v>
      </c>
      <c r="D62" s="54"/>
      <c r="E62" s="54"/>
      <c r="F62" s="54"/>
      <c r="G62" s="54"/>
      <c r="H62" s="54"/>
      <c r="I62" s="54"/>
    </row>
    <row r="63" spans="1:9">
      <c r="D63" s="54"/>
      <c r="E63" s="54"/>
      <c r="F63" s="54"/>
      <c r="G63" s="54"/>
      <c r="H63" s="54"/>
      <c r="I63" s="54"/>
    </row>
    <row r="64" spans="1:9" ht="18">
      <c r="A64" s="55" t="s">
        <v>163</v>
      </c>
      <c r="B64" s="54"/>
      <c r="C64" s="54" t="s">
        <v>164</v>
      </c>
      <c r="D64" s="54"/>
      <c r="E64" s="54" t="s">
        <v>165</v>
      </c>
      <c r="F64" s="54"/>
      <c r="G64" s="54"/>
      <c r="H64" s="54"/>
      <c r="I64" s="54"/>
    </row>
    <row r="65" spans="1:9">
      <c r="A65" s="56" t="s">
        <v>159</v>
      </c>
      <c r="B65" s="54"/>
      <c r="C65" s="54" t="s">
        <v>166</v>
      </c>
      <c r="D65" s="54"/>
      <c r="E65" s="54"/>
      <c r="F65" s="54" t="s">
        <v>167</v>
      </c>
      <c r="G65" s="54"/>
      <c r="H65" s="54"/>
      <c r="I65" s="54"/>
    </row>
    <row r="66" spans="1:9">
      <c r="A66" s="56" t="s">
        <v>208</v>
      </c>
      <c r="B66" s="54"/>
      <c r="C66" s="54" t="s">
        <v>169</v>
      </c>
      <c r="D66" s="54"/>
      <c r="E66" s="54"/>
      <c r="F66" s="54" t="s">
        <v>170</v>
      </c>
      <c r="G66" s="54"/>
      <c r="H66" s="54"/>
      <c r="I66" s="54"/>
    </row>
    <row r="67" spans="1:9">
      <c r="A67" s="56" t="s">
        <v>171</v>
      </c>
      <c r="B67" s="54"/>
      <c r="C67" s="54" t="s">
        <v>172</v>
      </c>
      <c r="D67" s="54"/>
      <c r="E67" s="54"/>
      <c r="F67" s="54" t="s">
        <v>173</v>
      </c>
      <c r="G67" s="54"/>
      <c r="H67" s="54"/>
      <c r="I67" s="54"/>
    </row>
    <row r="68" spans="1:9">
      <c r="C68" s="54" t="s">
        <v>174</v>
      </c>
      <c r="F68" s="59"/>
    </row>
    <row r="69" spans="1:9">
      <c r="A69" s="56" t="s">
        <v>175</v>
      </c>
      <c r="C69" s="54" t="s">
        <v>176</v>
      </c>
      <c r="E69" t="s">
        <v>177</v>
      </c>
      <c r="G69" t="s">
        <v>178</v>
      </c>
    </row>
    <row r="70" spans="1:9" ht="18.75">
      <c r="A70" s="56" t="s">
        <v>208</v>
      </c>
      <c r="B70" s="60"/>
      <c r="C70" s="56" t="s">
        <v>171</v>
      </c>
      <c r="D70" s="60"/>
      <c r="E70" t="s">
        <v>209</v>
      </c>
      <c r="F70" s="60"/>
      <c r="G70" s="60"/>
      <c r="H70" s="60"/>
    </row>
    <row r="71" spans="1:9" ht="18.75">
      <c r="A71" s="61" t="s">
        <v>179</v>
      </c>
      <c r="B71" s="60"/>
      <c r="C71" s="54" t="s">
        <v>180</v>
      </c>
      <c r="E71" s="56"/>
      <c r="F71" s="60"/>
      <c r="G71" s="60"/>
      <c r="H71" s="60"/>
    </row>
    <row r="72" spans="1:9">
      <c r="C72" s="56" t="s">
        <v>171</v>
      </c>
    </row>
    <row r="73" spans="1:9" ht="15.75">
      <c r="A73" s="56" t="s">
        <v>193</v>
      </c>
      <c r="B73" s="64"/>
      <c r="C73" t="s">
        <v>223</v>
      </c>
      <c r="D73" s="65"/>
    </row>
    <row r="74" spans="1:9" ht="15.75">
      <c r="A74" s="56"/>
      <c r="B74" s="64"/>
      <c r="D74" s="65"/>
    </row>
    <row r="75" spans="1:9" ht="18.75">
      <c r="A75" s="55" t="s">
        <v>181</v>
      </c>
      <c r="B75" s="62"/>
      <c r="C75" s="62" t="s">
        <v>182</v>
      </c>
      <c r="D75" s="62"/>
      <c r="E75" s="62" t="s">
        <v>183</v>
      </c>
      <c r="F75" s="62"/>
      <c r="G75" s="62"/>
      <c r="H75" s="62"/>
      <c r="I75" s="60"/>
    </row>
    <row r="76" spans="1:9">
      <c r="A76" s="56" t="s">
        <v>151</v>
      </c>
      <c r="B76" s="56"/>
      <c r="C76" s="54" t="s">
        <v>152</v>
      </c>
      <c r="D76" s="54"/>
      <c r="E76" s="10"/>
      <c r="F76" s="10"/>
      <c r="G76" s="10"/>
      <c r="H76" s="10"/>
      <c r="I76" s="10"/>
    </row>
    <row r="77" spans="1:9">
      <c r="A77" s="63" t="s">
        <v>184</v>
      </c>
      <c r="B77" s="10"/>
      <c r="C77" s="10"/>
      <c r="D77" t="s">
        <v>210</v>
      </c>
      <c r="E77" s="10"/>
      <c r="F77" s="10"/>
      <c r="G77" s="10"/>
      <c r="H77" s="10"/>
      <c r="I77" s="10"/>
    </row>
    <row r="78" spans="1:9">
      <c r="A78" s="63" t="s">
        <v>186</v>
      </c>
      <c r="B78" s="10"/>
      <c r="C78" s="10"/>
      <c r="D78" t="s">
        <v>210</v>
      </c>
      <c r="E78" s="10"/>
      <c r="F78" s="10"/>
      <c r="G78" s="10"/>
      <c r="H78" s="10"/>
      <c r="I78" s="10"/>
    </row>
    <row r="79" spans="1:9">
      <c r="A79" s="56" t="s">
        <v>187</v>
      </c>
      <c r="B79" s="10"/>
      <c r="C79" s="10"/>
      <c r="D79" t="s">
        <v>210</v>
      </c>
      <c r="E79" s="10"/>
      <c r="F79" s="10"/>
      <c r="G79" s="10"/>
      <c r="H79" s="10"/>
      <c r="I79" s="10"/>
    </row>
    <row r="80" spans="1:9" ht="18.75">
      <c r="A80" s="56" t="s">
        <v>188</v>
      </c>
      <c r="B80" s="10"/>
      <c r="C80" s="10"/>
      <c r="D80" t="s">
        <v>210</v>
      </c>
      <c r="E80" s="60"/>
    </row>
    <row r="81" spans="1:9">
      <c r="A81" s="56" t="s">
        <v>189</v>
      </c>
      <c r="C81" t="s">
        <v>190</v>
      </c>
      <c r="D81" s="10"/>
    </row>
    <row r="82" spans="1:9" ht="15.75">
      <c r="A82" s="65"/>
      <c r="C82" s="64"/>
      <c r="D82" t="s">
        <v>191</v>
      </c>
      <c r="E82" s="64"/>
      <c r="F82" s="64"/>
      <c r="G82" s="64"/>
      <c r="H82" s="64"/>
    </row>
    <row r="83" spans="1:9" ht="15.75">
      <c r="B83" s="64"/>
      <c r="C83" s="64"/>
      <c r="D83" t="s">
        <v>201</v>
      </c>
      <c r="E83" s="65"/>
      <c r="F83" s="64"/>
      <c r="G83" s="64"/>
      <c r="H83" s="64"/>
    </row>
    <row r="84" spans="1:9" ht="15.75">
      <c r="B84" s="64"/>
      <c r="C84" s="10" t="s">
        <v>204</v>
      </c>
      <c r="D84" t="s">
        <v>216</v>
      </c>
      <c r="E84" s="65"/>
      <c r="F84" s="64"/>
      <c r="G84" s="64"/>
      <c r="H84" s="64"/>
    </row>
    <row r="85" spans="1:9" ht="15.75">
      <c r="C85" t="s">
        <v>230</v>
      </c>
      <c r="D85" t="s">
        <v>231</v>
      </c>
      <c r="E85" s="65"/>
      <c r="F85" s="64"/>
      <c r="G85" s="64"/>
      <c r="H85" s="64"/>
    </row>
    <row r="86" spans="1:9" ht="15.75">
      <c r="A86" s="56" t="s">
        <v>193</v>
      </c>
      <c r="B86" s="64"/>
      <c r="C86" t="s">
        <v>232</v>
      </c>
      <c r="D86" s="65"/>
      <c r="E86" s="65"/>
      <c r="F86" s="64"/>
      <c r="G86" s="64"/>
      <c r="H86" s="64"/>
    </row>
    <row r="87" spans="1:9" ht="18">
      <c r="A87" s="55" t="s">
        <v>195</v>
      </c>
      <c r="B87" s="64"/>
      <c r="C87" s="64"/>
      <c r="D87" s="65"/>
      <c r="E87" s="65"/>
      <c r="F87" s="64"/>
      <c r="G87" s="64"/>
      <c r="H87" s="64"/>
    </row>
    <row r="88" spans="1:9" ht="15.75">
      <c r="A88" s="56" t="s">
        <v>196</v>
      </c>
      <c r="B88" s="64"/>
      <c r="C88" s="10" t="s">
        <v>197</v>
      </c>
      <c r="D88" s="66"/>
      <c r="E88" s="54" t="s">
        <v>198</v>
      </c>
      <c r="F88" s="11" t="s">
        <v>199</v>
      </c>
      <c r="G88" s="67"/>
      <c r="H88" t="s">
        <v>200</v>
      </c>
      <c r="I88" s="67"/>
    </row>
    <row r="89" spans="1:9" ht="21">
      <c r="A89" s="56" t="s">
        <v>233</v>
      </c>
      <c r="B89" s="54"/>
      <c r="C89" s="70"/>
      <c r="D89" s="70"/>
      <c r="E89" s="79"/>
      <c r="F89" s="79"/>
      <c r="G89" s="79"/>
      <c r="H89" s="79"/>
      <c r="I89" s="79"/>
    </row>
    <row r="90" spans="1:9" ht="21">
      <c r="A90" s="98" t="s">
        <v>55</v>
      </c>
      <c r="B90" s="98"/>
      <c r="C90" s="98"/>
      <c r="D90" s="98"/>
      <c r="E90" s="98"/>
      <c r="F90" s="98"/>
      <c r="G90" s="98"/>
      <c r="H90" s="98"/>
      <c r="I90" s="98"/>
    </row>
    <row r="91" spans="1:9">
      <c r="A91" s="99" t="s">
        <v>126</v>
      </c>
      <c r="B91" s="99"/>
      <c r="C91" s="99"/>
      <c r="D91" s="99"/>
      <c r="E91" s="99"/>
      <c r="F91" s="99"/>
      <c r="G91" s="99"/>
      <c r="H91" s="99"/>
      <c r="I91" s="99"/>
    </row>
    <row r="92" spans="1:9">
      <c r="A92" s="54" t="s">
        <v>127</v>
      </c>
      <c r="C92" s="54" t="s">
        <v>128</v>
      </c>
      <c r="D92" s="54"/>
      <c r="E92" s="54" t="s">
        <v>129</v>
      </c>
      <c r="F92" s="54"/>
      <c r="G92" s="54" t="s">
        <v>130</v>
      </c>
      <c r="H92" s="54"/>
      <c r="I92" s="54"/>
    </row>
    <row r="93" spans="1:9">
      <c r="A93" s="54" t="s">
        <v>131</v>
      </c>
      <c r="C93" s="54" t="s">
        <v>132</v>
      </c>
      <c r="D93" s="54"/>
      <c r="E93" s="54" t="s">
        <v>133</v>
      </c>
      <c r="F93" s="54"/>
      <c r="G93" s="54" t="s">
        <v>134</v>
      </c>
      <c r="H93" s="54"/>
      <c r="I93" s="54"/>
    </row>
    <row r="94" spans="1:9">
      <c r="A94" s="54" t="s">
        <v>135</v>
      </c>
      <c r="C94" s="54" t="s">
        <v>136</v>
      </c>
      <c r="D94" s="54"/>
      <c r="E94" s="54"/>
      <c r="F94" s="54" t="s">
        <v>137</v>
      </c>
      <c r="G94" s="54"/>
      <c r="H94" s="54"/>
      <c r="I94" s="54"/>
    </row>
    <row r="95" spans="1:9">
      <c r="A95" s="54" t="s">
        <v>138</v>
      </c>
      <c r="C95" s="54" t="s">
        <v>139</v>
      </c>
      <c r="D95" s="54"/>
      <c r="E95" s="54"/>
      <c r="F95" s="54"/>
      <c r="G95" s="54"/>
      <c r="H95" s="54"/>
      <c r="I95" s="54"/>
    </row>
    <row r="96" spans="1:9">
      <c r="C96" s="54"/>
      <c r="D96" s="54"/>
      <c r="E96" s="54"/>
      <c r="F96" s="54"/>
      <c r="G96" s="54"/>
      <c r="H96" s="54"/>
      <c r="I96" s="54"/>
    </row>
    <row r="97" spans="1:9">
      <c r="A97" s="99" t="s">
        <v>140</v>
      </c>
      <c r="B97" s="99"/>
      <c r="C97" s="99"/>
      <c r="D97" s="99"/>
      <c r="E97" s="99"/>
      <c r="F97" s="99"/>
      <c r="G97" s="99"/>
      <c r="H97" s="99"/>
      <c r="I97" s="99"/>
    </row>
    <row r="98" spans="1:9">
      <c r="A98" s="54" t="s">
        <v>141</v>
      </c>
      <c r="C98" s="54" t="s">
        <v>142</v>
      </c>
      <c r="D98" s="54"/>
      <c r="E98" s="54" t="s">
        <v>143</v>
      </c>
      <c r="F98" s="54"/>
      <c r="G98" s="54" t="s">
        <v>144</v>
      </c>
      <c r="H98" s="54"/>
      <c r="I98" s="54"/>
    </row>
    <row r="99" spans="1:9">
      <c r="A99" s="54" t="s">
        <v>145</v>
      </c>
      <c r="C99" s="54" t="s">
        <v>146</v>
      </c>
      <c r="D99" s="54"/>
      <c r="E99" s="54" t="s">
        <v>147</v>
      </c>
      <c r="F99" s="54"/>
      <c r="G99" s="54"/>
      <c r="H99" s="54"/>
      <c r="I99" s="54"/>
    </row>
    <row r="100" spans="1:9">
      <c r="C100" s="54"/>
      <c r="D100" s="54"/>
      <c r="E100" s="54"/>
      <c r="F100" s="54"/>
      <c r="G100" s="54"/>
      <c r="H100" s="54"/>
      <c r="I100" s="54"/>
    </row>
    <row r="101" spans="1:9" ht="18">
      <c r="A101" s="55" t="s">
        <v>148</v>
      </c>
      <c r="C101" s="54" t="s">
        <v>149</v>
      </c>
      <c r="D101" s="54" t="s">
        <v>150</v>
      </c>
      <c r="E101" s="54"/>
      <c r="F101" s="54"/>
      <c r="G101" s="54"/>
      <c r="H101" s="54"/>
      <c r="I101" s="54"/>
    </row>
    <row r="102" spans="1:9">
      <c r="A102" s="56" t="s">
        <v>151</v>
      </c>
      <c r="B102" s="56"/>
      <c r="C102" s="54" t="s">
        <v>152</v>
      </c>
      <c r="D102" s="54"/>
      <c r="E102" s="54" t="s">
        <v>225</v>
      </c>
      <c r="F102" s="54"/>
      <c r="G102" s="54"/>
      <c r="H102" s="54" t="s">
        <v>226</v>
      </c>
      <c r="I102" s="54"/>
    </row>
    <row r="103" spans="1:9">
      <c r="A103" s="56" t="s">
        <v>227</v>
      </c>
      <c r="C103" s="54" t="s">
        <v>228</v>
      </c>
      <c r="D103" s="54"/>
      <c r="E103" s="54"/>
      <c r="F103" s="54" t="s">
        <v>226</v>
      </c>
      <c r="G103" s="54"/>
      <c r="H103" s="54"/>
      <c r="I103" s="54"/>
    </row>
    <row r="104" spans="1:9">
      <c r="A104" s="58" t="s">
        <v>157</v>
      </c>
      <c r="B104" s="54"/>
      <c r="C104" s="54" t="s">
        <v>229</v>
      </c>
      <c r="F104" t="s">
        <v>158</v>
      </c>
    </row>
    <row r="105" spans="1:9">
      <c r="C105" s="54" t="s">
        <v>221</v>
      </c>
      <c r="D105" s="54"/>
      <c r="E105" s="54"/>
      <c r="H105" s="54"/>
      <c r="I105" s="54"/>
    </row>
    <row r="106" spans="1:9">
      <c r="A106" s="61" t="s">
        <v>179</v>
      </c>
      <c r="B106" s="54"/>
      <c r="C106" s="54" t="s">
        <v>222</v>
      </c>
      <c r="D106" s="54"/>
      <c r="E106" s="54"/>
      <c r="F106" s="54"/>
      <c r="G106" s="54"/>
      <c r="H106" s="54"/>
      <c r="I106" s="54"/>
    </row>
    <row r="107" spans="1:9">
      <c r="D107" s="54"/>
      <c r="E107" s="54"/>
      <c r="F107" s="54"/>
      <c r="G107" s="54"/>
      <c r="H107" s="54"/>
      <c r="I107" s="54"/>
    </row>
    <row r="108" spans="1:9" ht="18">
      <c r="A108" s="55" t="s">
        <v>163</v>
      </c>
      <c r="B108" s="54"/>
      <c r="C108" s="54" t="s">
        <v>164</v>
      </c>
      <c r="D108" s="54"/>
      <c r="E108" s="54" t="s">
        <v>165</v>
      </c>
      <c r="F108" s="54"/>
      <c r="G108" s="54"/>
      <c r="H108" s="54"/>
      <c r="I108" s="54"/>
    </row>
    <row r="109" spans="1:9">
      <c r="A109" s="56" t="s">
        <v>159</v>
      </c>
      <c r="B109" s="54"/>
      <c r="C109" s="54" t="s">
        <v>166</v>
      </c>
      <c r="D109" s="54"/>
      <c r="E109" s="54"/>
      <c r="F109" s="54" t="s">
        <v>167</v>
      </c>
      <c r="G109" s="54"/>
      <c r="H109" s="54"/>
      <c r="I109" s="54"/>
    </row>
    <row r="110" spans="1:9">
      <c r="A110" s="56" t="s">
        <v>208</v>
      </c>
      <c r="B110" s="54"/>
      <c r="C110" s="54" t="s">
        <v>169</v>
      </c>
      <c r="D110" s="54"/>
      <c r="E110" s="54"/>
      <c r="F110" s="54" t="s">
        <v>170</v>
      </c>
      <c r="G110" s="54"/>
      <c r="H110" s="54"/>
      <c r="I110" s="54"/>
    </row>
    <row r="111" spans="1:9">
      <c r="A111" s="56" t="s">
        <v>171</v>
      </c>
      <c r="B111" s="54"/>
      <c r="C111" s="54" t="s">
        <v>172</v>
      </c>
      <c r="D111" s="54"/>
      <c r="E111" s="54"/>
      <c r="F111" s="54" t="s">
        <v>173</v>
      </c>
      <c r="G111" s="54"/>
      <c r="H111" s="54"/>
      <c r="I111" s="54"/>
    </row>
    <row r="112" spans="1:9">
      <c r="C112" s="54" t="s">
        <v>174</v>
      </c>
      <c r="F112" s="59"/>
    </row>
    <row r="113" spans="1:9">
      <c r="A113" s="56" t="s">
        <v>175</v>
      </c>
      <c r="C113" s="54" t="s">
        <v>176</v>
      </c>
      <c r="E113" t="s">
        <v>177</v>
      </c>
      <c r="G113" t="s">
        <v>178</v>
      </c>
    </row>
    <row r="114" spans="1:9" ht="18.75">
      <c r="A114" s="56" t="s">
        <v>219</v>
      </c>
      <c r="B114" s="60"/>
      <c r="C114" s="56" t="s">
        <v>171</v>
      </c>
      <c r="D114" s="60"/>
      <c r="E114" t="s">
        <v>209</v>
      </c>
      <c r="F114" s="60"/>
      <c r="G114" s="60"/>
      <c r="H114" s="60"/>
    </row>
    <row r="115" spans="1:9" ht="18.75">
      <c r="A115" s="61" t="s">
        <v>179</v>
      </c>
      <c r="B115" s="60"/>
      <c r="C115" s="54" t="s">
        <v>180</v>
      </c>
      <c r="E115" s="56"/>
      <c r="F115" s="60"/>
      <c r="G115" s="60"/>
      <c r="H115" s="60"/>
    </row>
    <row r="116" spans="1:9">
      <c r="C116" s="56" t="s">
        <v>171</v>
      </c>
    </row>
    <row r="117" spans="1:9" ht="15.75">
      <c r="A117" s="56" t="s">
        <v>193</v>
      </c>
      <c r="B117" s="64"/>
      <c r="C117" t="s">
        <v>223</v>
      </c>
      <c r="D117" s="65"/>
    </row>
    <row r="118" spans="1:9" ht="15.75">
      <c r="A118" s="56"/>
      <c r="B118" s="64"/>
      <c r="D118" s="65"/>
    </row>
    <row r="119" spans="1:9" ht="18.75">
      <c r="A119" s="55" t="s">
        <v>181</v>
      </c>
      <c r="B119" s="62"/>
      <c r="C119" s="62" t="s">
        <v>182</v>
      </c>
      <c r="D119" s="62"/>
      <c r="E119" s="62" t="s">
        <v>183</v>
      </c>
      <c r="F119" s="62"/>
      <c r="G119" s="62"/>
      <c r="H119" s="62"/>
      <c r="I119" s="60"/>
    </row>
    <row r="120" spans="1:9">
      <c r="A120" s="56" t="s">
        <v>151</v>
      </c>
      <c r="B120" s="56"/>
      <c r="C120" s="54" t="s">
        <v>152</v>
      </c>
      <c r="D120" s="54"/>
      <c r="E120" s="10"/>
      <c r="F120" s="10"/>
      <c r="G120" s="10"/>
      <c r="H120" s="10"/>
      <c r="I120" s="10"/>
    </row>
    <row r="121" spans="1:9">
      <c r="A121" s="63" t="s">
        <v>184</v>
      </c>
      <c r="B121" s="10"/>
      <c r="C121" s="10"/>
      <c r="D121" t="s">
        <v>210</v>
      </c>
      <c r="E121" s="10"/>
      <c r="F121" s="10"/>
      <c r="G121" s="10"/>
      <c r="H121" s="10"/>
      <c r="I121" s="10"/>
    </row>
    <row r="122" spans="1:9">
      <c r="A122" s="63" t="s">
        <v>186</v>
      </c>
      <c r="B122" s="10"/>
      <c r="C122" s="10"/>
      <c r="D122" t="s">
        <v>210</v>
      </c>
      <c r="E122" s="10"/>
      <c r="F122" s="10"/>
      <c r="G122" s="10"/>
      <c r="H122" s="10"/>
      <c r="I122" s="10"/>
    </row>
    <row r="123" spans="1:9">
      <c r="A123" s="56" t="s">
        <v>187</v>
      </c>
      <c r="B123" s="10"/>
      <c r="C123" s="10"/>
      <c r="D123" t="s">
        <v>210</v>
      </c>
      <c r="E123" s="10"/>
      <c r="F123" s="10"/>
      <c r="G123" s="10"/>
      <c r="H123" s="10"/>
      <c r="I123" s="10"/>
    </row>
    <row r="124" spans="1:9" ht="18.75">
      <c r="A124" s="56" t="s">
        <v>188</v>
      </c>
      <c r="B124" s="10"/>
      <c r="C124" s="10"/>
      <c r="D124" t="s">
        <v>210</v>
      </c>
      <c r="E124" s="60"/>
    </row>
    <row r="125" spans="1:9">
      <c r="A125" s="56" t="s">
        <v>189</v>
      </c>
      <c r="C125" t="s">
        <v>190</v>
      </c>
      <c r="D125" s="10"/>
    </row>
    <row r="126" spans="1:9" ht="15.75">
      <c r="A126" s="65"/>
      <c r="C126" s="64"/>
      <c r="D126" t="s">
        <v>191</v>
      </c>
      <c r="E126" s="64"/>
      <c r="F126" s="64"/>
      <c r="G126" s="64"/>
      <c r="H126" s="64"/>
    </row>
    <row r="127" spans="1:9" ht="15.75">
      <c r="B127" s="64"/>
      <c r="C127" s="64"/>
      <c r="D127" t="s">
        <v>201</v>
      </c>
      <c r="E127" s="65"/>
      <c r="F127" s="64"/>
      <c r="G127" s="64"/>
      <c r="H127" s="64"/>
    </row>
    <row r="128" spans="1:9" ht="15.75">
      <c r="B128" s="64"/>
      <c r="C128" s="10" t="s">
        <v>204</v>
      </c>
      <c r="D128" t="s">
        <v>216</v>
      </c>
      <c r="E128" s="65"/>
      <c r="F128" s="64"/>
      <c r="G128" s="64"/>
      <c r="H128" s="64"/>
    </row>
    <row r="129" spans="1:9" ht="15.75">
      <c r="C129" t="s">
        <v>230</v>
      </c>
      <c r="D129" t="s">
        <v>234</v>
      </c>
      <c r="E129" s="65"/>
      <c r="F129" s="64"/>
      <c r="G129" s="64"/>
      <c r="H129" s="64"/>
    </row>
    <row r="130" spans="1:9" ht="15.75">
      <c r="A130" s="56" t="s">
        <v>193</v>
      </c>
      <c r="B130" s="64"/>
      <c r="C130" t="s">
        <v>232</v>
      </c>
      <c r="D130" s="65"/>
      <c r="E130" s="65"/>
      <c r="F130" s="64"/>
      <c r="G130" s="64"/>
      <c r="H130" s="64"/>
    </row>
    <row r="131" spans="1:9" ht="18">
      <c r="A131" s="55" t="s">
        <v>195</v>
      </c>
      <c r="B131" s="64"/>
      <c r="C131" s="64"/>
      <c r="D131" s="65"/>
      <c r="E131" s="65"/>
      <c r="F131" s="64"/>
      <c r="G131" s="64"/>
      <c r="H131" s="64"/>
    </row>
    <row r="132" spans="1:9" ht="15.75">
      <c r="A132" s="56" t="s">
        <v>196</v>
      </c>
      <c r="B132" s="64"/>
      <c r="C132" s="10" t="s">
        <v>197</v>
      </c>
      <c r="D132" s="66"/>
      <c r="E132" s="54" t="s">
        <v>198</v>
      </c>
      <c r="F132" s="11" t="s">
        <v>199</v>
      </c>
      <c r="G132" s="67"/>
      <c r="H132" t="s">
        <v>200</v>
      </c>
      <c r="I132" s="67"/>
    </row>
    <row r="133" spans="1:9" ht="21">
      <c r="A133" s="56" t="s">
        <v>233</v>
      </c>
      <c r="B133" s="54"/>
      <c r="C133" s="70"/>
      <c r="D133" s="70"/>
      <c r="E133" s="79"/>
      <c r="F133" s="79"/>
      <c r="G133" s="79"/>
      <c r="H133" s="79"/>
      <c r="I133" s="79"/>
    </row>
    <row r="134" spans="1:9" ht="18.75">
      <c r="B134" s="54"/>
      <c r="C134" s="54"/>
      <c r="D134" s="54"/>
      <c r="E134" s="74"/>
      <c r="F134" s="74"/>
      <c r="G134" s="74"/>
      <c r="H134" s="54"/>
      <c r="I134" s="76"/>
    </row>
    <row r="135" spans="1:9">
      <c r="B135" s="54"/>
      <c r="C135" s="54"/>
      <c r="D135" s="54"/>
      <c r="E135" s="75"/>
      <c r="F135" s="75"/>
      <c r="G135" s="75"/>
      <c r="I135" s="76"/>
    </row>
    <row r="136" spans="1:9">
      <c r="B136" s="54"/>
      <c r="C136" s="54"/>
      <c r="D136" s="54"/>
      <c r="E136" s="54"/>
      <c r="F136" s="54"/>
      <c r="G136" s="54"/>
      <c r="H136" s="75"/>
      <c r="I136" s="64"/>
    </row>
    <row r="137" spans="1:9">
      <c r="B137" s="54"/>
      <c r="C137" s="54"/>
      <c r="D137" s="54"/>
      <c r="E137" s="54"/>
      <c r="F137" s="54"/>
      <c r="G137" s="54"/>
      <c r="H137" s="79"/>
      <c r="I137" s="77"/>
    </row>
    <row r="138" spans="1:9">
      <c r="B138" s="54"/>
      <c r="C138" s="54"/>
      <c r="D138" s="54"/>
      <c r="E138" s="54"/>
      <c r="F138" s="54"/>
      <c r="G138" s="54"/>
      <c r="H138" s="79"/>
      <c r="I138" s="78"/>
    </row>
    <row r="139" spans="1:9">
      <c r="B139" s="54"/>
      <c r="C139" s="54"/>
      <c r="D139" s="54"/>
      <c r="E139" s="54"/>
      <c r="F139" s="54"/>
      <c r="G139" s="54"/>
      <c r="H139" s="79"/>
      <c r="I139" s="78"/>
    </row>
    <row r="140" spans="1:9">
      <c r="B140" s="54"/>
      <c r="D140" s="54"/>
      <c r="E140" s="54"/>
      <c r="F140" s="54"/>
      <c r="G140" s="54"/>
      <c r="H140" s="79"/>
      <c r="I140" s="78"/>
    </row>
    <row r="141" spans="1:9">
      <c r="B141" s="54"/>
      <c r="C141" s="75"/>
      <c r="D141" s="54"/>
      <c r="E141" s="54"/>
      <c r="F141" s="54"/>
      <c r="G141" s="54"/>
      <c r="H141" s="79"/>
      <c r="I141" s="78"/>
    </row>
    <row r="142" spans="1:9">
      <c r="B142" s="54"/>
      <c r="C142" s="79"/>
      <c r="D142" s="54"/>
      <c r="E142" s="54"/>
      <c r="F142" s="54"/>
      <c r="G142" s="54"/>
      <c r="H142" s="79"/>
      <c r="I142" s="78"/>
    </row>
    <row r="143" spans="1:9">
      <c r="A143" s="64"/>
      <c r="B143" s="64"/>
      <c r="C143" s="76"/>
      <c r="D143" s="76"/>
      <c r="E143" s="76"/>
      <c r="F143" s="76"/>
      <c r="G143" s="76"/>
      <c r="H143" s="78"/>
      <c r="I143" s="78"/>
    </row>
    <row r="144" spans="1:9">
      <c r="A144" s="99"/>
      <c r="B144" s="99"/>
      <c r="C144" s="99"/>
      <c r="D144" s="99"/>
      <c r="E144" s="99"/>
      <c r="F144" s="99"/>
      <c r="G144" s="99"/>
      <c r="H144" s="99"/>
      <c r="I144" s="99"/>
    </row>
    <row r="145" spans="1:9">
      <c r="A145" s="101"/>
      <c r="B145" s="101"/>
      <c r="C145" s="101"/>
      <c r="D145" s="101"/>
      <c r="E145" s="101"/>
      <c r="F145" s="101"/>
      <c r="G145" s="101"/>
      <c r="H145" s="101"/>
      <c r="I145" s="101"/>
    </row>
    <row r="146" spans="1:9">
      <c r="A146" s="101"/>
      <c r="B146" s="101"/>
      <c r="C146" s="101"/>
      <c r="D146" s="101"/>
      <c r="E146" s="101"/>
      <c r="F146" s="101"/>
      <c r="G146" s="101"/>
      <c r="H146" s="101"/>
      <c r="I146" s="101"/>
    </row>
    <row r="147" spans="1:9">
      <c r="A147" s="101"/>
      <c r="B147" s="101"/>
      <c r="C147" s="101"/>
      <c r="D147" s="101"/>
      <c r="E147" s="101"/>
      <c r="F147" s="101"/>
      <c r="G147" s="101"/>
      <c r="H147" s="101"/>
      <c r="I147" s="101"/>
    </row>
    <row r="148" spans="1:9">
      <c r="A148" s="101"/>
      <c r="B148" s="101"/>
      <c r="C148" s="101"/>
      <c r="D148" s="101"/>
      <c r="E148" s="101"/>
      <c r="F148" s="101"/>
      <c r="G148" s="101"/>
      <c r="H148" s="101"/>
      <c r="I148" s="101"/>
    </row>
    <row r="149" spans="1:9">
      <c r="A149" s="101"/>
      <c r="B149" s="101"/>
      <c r="C149" s="101"/>
      <c r="D149" s="101"/>
      <c r="E149" s="101"/>
      <c r="F149" s="101"/>
      <c r="G149" s="101"/>
      <c r="H149" s="101"/>
      <c r="I149" s="101"/>
    </row>
    <row r="150" spans="1:9">
      <c r="A150" s="101"/>
      <c r="B150" s="101"/>
      <c r="C150" s="101"/>
      <c r="D150" s="101"/>
      <c r="E150" s="101"/>
      <c r="F150" s="101"/>
      <c r="G150" s="101"/>
      <c r="H150" s="101"/>
      <c r="I150" s="101"/>
    </row>
    <row r="151" spans="1:9">
      <c r="A151" s="101"/>
      <c r="B151" s="101"/>
      <c r="C151" s="101"/>
      <c r="D151" s="101"/>
      <c r="E151" s="101"/>
      <c r="F151" s="101"/>
      <c r="G151" s="101"/>
      <c r="H151" s="101"/>
      <c r="I151" s="101"/>
    </row>
    <row r="152" spans="1:9">
      <c r="A152" s="79"/>
      <c r="B152" s="79"/>
      <c r="C152" s="79"/>
      <c r="D152" s="79"/>
      <c r="E152" s="79"/>
      <c r="F152" s="79"/>
      <c r="G152" s="79"/>
      <c r="H152" s="79"/>
      <c r="I152" s="79"/>
    </row>
    <row r="153" spans="1:9" ht="20.25">
      <c r="A153" s="102"/>
      <c r="B153" s="102"/>
      <c r="C153" s="102"/>
      <c r="D153" s="102"/>
      <c r="E153" s="102"/>
      <c r="F153" s="102"/>
      <c r="G153" s="102"/>
      <c r="H153" s="102"/>
      <c r="I153" s="102"/>
    </row>
    <row r="154" spans="1:9" ht="20.25">
      <c r="A154" s="80"/>
      <c r="B154" s="80"/>
      <c r="C154" s="80"/>
      <c r="D154" s="80"/>
      <c r="E154" s="80"/>
      <c r="F154" s="80"/>
      <c r="G154" s="80"/>
      <c r="H154" s="80"/>
      <c r="I154" s="80"/>
    </row>
    <row r="155" spans="1:9" ht="18">
      <c r="A155" s="73"/>
      <c r="B155" s="64"/>
      <c r="C155" s="64"/>
      <c r="D155" s="78"/>
      <c r="E155" s="78"/>
      <c r="F155" s="78"/>
      <c r="G155" s="78"/>
      <c r="H155" s="64"/>
      <c r="I155" s="64"/>
    </row>
    <row r="156" spans="1:9">
      <c r="A156" s="57"/>
      <c r="B156" s="57"/>
      <c r="C156" s="64"/>
      <c r="D156" s="78"/>
      <c r="E156" s="78"/>
      <c r="F156" s="78"/>
      <c r="G156" s="78"/>
      <c r="H156" s="64"/>
      <c r="I156" s="64"/>
    </row>
    <row r="157" spans="1:9">
      <c r="A157" s="57"/>
      <c r="B157" s="57"/>
      <c r="C157" s="64"/>
      <c r="D157" s="78"/>
      <c r="E157" s="78"/>
      <c r="F157" s="78"/>
      <c r="G157" s="78"/>
      <c r="H157" s="64"/>
      <c r="I157" s="64"/>
    </row>
    <row r="158" spans="1:9">
      <c r="A158" s="57"/>
      <c r="B158" s="57"/>
      <c r="C158" s="64"/>
      <c r="D158" s="78"/>
      <c r="E158" s="78"/>
      <c r="F158" s="78"/>
      <c r="G158" s="78"/>
      <c r="H158" s="64"/>
      <c r="I158" s="64"/>
    </row>
    <row r="159" spans="1:9">
      <c r="A159" s="57"/>
      <c r="B159" s="57"/>
      <c r="C159" s="64"/>
      <c r="D159" s="78"/>
      <c r="E159" s="78"/>
      <c r="F159" s="78"/>
      <c r="G159" s="78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 ht="20.25">
      <c r="A161" s="55"/>
      <c r="B161" s="64"/>
      <c r="C161" s="64"/>
      <c r="D161" s="80"/>
      <c r="E161" s="80"/>
      <c r="F161" s="80"/>
      <c r="G161" s="80"/>
      <c r="H161" s="64"/>
      <c r="I161" s="64"/>
    </row>
    <row r="162" spans="1:9" ht="18">
      <c r="A162" s="72"/>
      <c r="B162" s="62"/>
      <c r="C162" s="64"/>
      <c r="D162" s="64"/>
      <c r="E162" s="64"/>
      <c r="F162" s="64"/>
      <c r="G162" s="64"/>
      <c r="H162" s="64"/>
      <c r="I162" s="64"/>
    </row>
    <row r="163" spans="1:9" ht="18">
      <c r="A163" s="71"/>
      <c r="C163" s="64"/>
      <c r="D163" s="64"/>
      <c r="E163" s="64"/>
      <c r="F163" s="64"/>
      <c r="G163" s="64"/>
      <c r="H163" s="64"/>
      <c r="I163" s="64"/>
    </row>
    <row r="164" spans="1:9" ht="18">
      <c r="A164" s="71"/>
      <c r="B164" s="62"/>
      <c r="C164" s="72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 ht="18">
      <c r="A166" s="73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57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57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57"/>
      <c r="B169" s="64"/>
      <c r="C169" s="64"/>
      <c r="D169" s="64"/>
      <c r="E169" s="64"/>
      <c r="F169" s="64"/>
      <c r="G169" s="64"/>
      <c r="H169" s="64"/>
      <c r="I169" s="64"/>
    </row>
    <row r="170" spans="1:9">
      <c r="A170" s="57"/>
      <c r="B170" s="64"/>
      <c r="C170" s="64"/>
      <c r="D170" s="64"/>
      <c r="E170" s="64"/>
      <c r="F170" s="64"/>
      <c r="G170" s="64"/>
      <c r="H170" s="64"/>
      <c r="I170" s="64"/>
    </row>
  </sheetData>
  <mergeCells count="18">
    <mergeCell ref="A91:I91"/>
    <mergeCell ref="A1:I1"/>
    <mergeCell ref="A2:I2"/>
    <mergeCell ref="A8:I8"/>
    <mergeCell ref="A149:I149"/>
    <mergeCell ref="A150:I150"/>
    <mergeCell ref="A97:I97"/>
    <mergeCell ref="A46:I46"/>
    <mergeCell ref="A47:I47"/>
    <mergeCell ref="A53:I53"/>
    <mergeCell ref="A90:I90"/>
    <mergeCell ref="A151:I151"/>
    <mergeCell ref="A153:I153"/>
    <mergeCell ref="A144:I144"/>
    <mergeCell ref="A145:I145"/>
    <mergeCell ref="A146:I146"/>
    <mergeCell ref="A147:I147"/>
    <mergeCell ref="A148:I14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Maxes</vt:lpstr>
      <vt:lpstr>Abs</vt:lpstr>
      <vt:lpstr>Calendar</vt:lpstr>
      <vt:lpstr>Weeks 1-3 Lifting</vt:lpstr>
      <vt:lpstr>Wks. 1-3</vt:lpstr>
      <vt:lpstr>Weeks 4-7 Lifting</vt:lpstr>
      <vt:lpstr>Wks. 4-7</vt:lpstr>
      <vt:lpstr>Weeks 8-10 Lifting</vt:lpstr>
      <vt:lpstr>Wks. 8-10</vt:lpstr>
      <vt:lpstr>Weeks 11-14 Lifting</vt:lpstr>
      <vt:lpstr>Wks. 11-12</vt:lpstr>
      <vt:lpstr>'Weeks 11-14 Lifting'!Print_Titles</vt:lpstr>
      <vt:lpstr>'Weeks 1-3 Lifting'!Print_Titles</vt:lpstr>
      <vt:lpstr>'Weeks 4-7 Lifting'!Print_Titles</vt:lpstr>
      <vt:lpstr>'Weeks 8-10 Lifting'!Print_Titles</vt:lpstr>
    </vt:vector>
  </TitlesOfParts>
  <Company>Depauw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Depauw</dc:creator>
  <cp:lastModifiedBy>Depauw</cp:lastModifiedBy>
  <cp:lastPrinted>2013-05-01T17:41:07Z</cp:lastPrinted>
  <dcterms:created xsi:type="dcterms:W3CDTF">2012-03-22T14:39:50Z</dcterms:created>
  <dcterms:modified xsi:type="dcterms:W3CDTF">2013-05-15T20:36:31Z</dcterms:modified>
</cp:coreProperties>
</file>