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853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23" r:id="rId5"/>
    <sheet name="Weeks 4-7 Lifting" sheetId="16" r:id="rId6"/>
    <sheet name="Wks. 4-7" sheetId="24" r:id="rId7"/>
    <sheet name="Weeks 8-10 Lifting" sheetId="17" r:id="rId8"/>
    <sheet name="Wks. 8-10" sheetId="25" r:id="rId9"/>
    <sheet name="Weeks 11-14 Lifting" sheetId="18" r:id="rId10"/>
    <sheet name="Wks. 11-12" sheetId="26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D78" s="1"/>
  <c r="E2"/>
  <c r="D37" s="1"/>
  <c r="D2"/>
  <c r="D55" s="1"/>
  <c r="C2"/>
  <c r="D76" s="1"/>
  <c r="B2"/>
  <c r="D13" s="1"/>
  <c r="F2" i="17"/>
  <c r="C78" s="1"/>
  <c r="E2"/>
  <c r="D38" s="1"/>
  <c r="D2"/>
  <c r="D55" s="1"/>
  <c r="C2"/>
  <c r="D77" s="1"/>
  <c r="B2"/>
  <c r="D14" s="1"/>
  <c r="E78" i="16"/>
  <c r="E73"/>
  <c r="E72"/>
  <c r="E71"/>
  <c r="E70"/>
  <c r="E69"/>
  <c r="F2"/>
  <c r="C78" s="1"/>
  <c r="E2"/>
  <c r="D38" s="1"/>
  <c r="D2"/>
  <c r="D55" s="1"/>
  <c r="C2"/>
  <c r="D77" s="1"/>
  <c r="B2"/>
  <c r="D14" s="1"/>
  <c r="C12" i="2"/>
  <c r="C9"/>
  <c r="C10"/>
  <c r="C11"/>
  <c r="C8"/>
  <c r="F2" i="1"/>
  <c r="E2"/>
  <c r="D37" s="1"/>
  <c r="D2"/>
  <c r="C2"/>
  <c r="B2"/>
  <c r="H15" i="2"/>
  <c r="H16"/>
  <c r="H17"/>
  <c r="H18"/>
  <c r="H19"/>
  <c r="H14"/>
  <c r="C8" i="18" l="1"/>
  <c r="E8"/>
  <c r="C9"/>
  <c r="E9"/>
  <c r="C10"/>
  <c r="E10"/>
  <c r="C11"/>
  <c r="B12"/>
  <c r="D12"/>
  <c r="C13"/>
  <c r="D14"/>
  <c r="C27"/>
  <c r="E27"/>
  <c r="C28"/>
  <c r="E28"/>
  <c r="C29"/>
  <c r="E29"/>
  <c r="C30"/>
  <c r="D31"/>
  <c r="C32"/>
  <c r="E32"/>
  <c r="C33"/>
  <c r="E33"/>
  <c r="C34"/>
  <c r="E34"/>
  <c r="C35"/>
  <c r="B36"/>
  <c r="D36"/>
  <c r="C37"/>
  <c r="D38"/>
  <c r="C48"/>
  <c r="E48"/>
  <c r="C49"/>
  <c r="E49"/>
  <c r="C50"/>
  <c r="E50"/>
  <c r="C51"/>
  <c r="E51"/>
  <c r="C52"/>
  <c r="E52"/>
  <c r="C53"/>
  <c r="B54"/>
  <c r="D54"/>
  <c r="C55"/>
  <c r="D56"/>
  <c r="C69"/>
  <c r="E69"/>
  <c r="C70"/>
  <c r="E70"/>
  <c r="C71"/>
  <c r="E71"/>
  <c r="C72"/>
  <c r="E72"/>
  <c r="C73"/>
  <c r="E73"/>
  <c r="C74"/>
  <c r="B75"/>
  <c r="D75"/>
  <c r="C76"/>
  <c r="D77"/>
  <c r="C78"/>
  <c r="E78"/>
  <c r="B8"/>
  <c r="D8"/>
  <c r="B9"/>
  <c r="D9"/>
  <c r="B10"/>
  <c r="D10"/>
  <c r="B11"/>
  <c r="D11"/>
  <c r="C12"/>
  <c r="B13"/>
  <c r="B27"/>
  <c r="D27"/>
  <c r="B28"/>
  <c r="D28"/>
  <c r="B29"/>
  <c r="D29"/>
  <c r="B30"/>
  <c r="D30"/>
  <c r="B32"/>
  <c r="D32"/>
  <c r="B33"/>
  <c r="D33"/>
  <c r="B34"/>
  <c r="D34"/>
  <c r="B35"/>
  <c r="D35"/>
  <c r="C36"/>
  <c r="B37"/>
  <c r="B48"/>
  <c r="D48"/>
  <c r="B49"/>
  <c r="D49"/>
  <c r="B50"/>
  <c r="D50"/>
  <c r="B51"/>
  <c r="D51"/>
  <c r="B52"/>
  <c r="D52"/>
  <c r="B53"/>
  <c r="D53"/>
  <c r="C54"/>
  <c r="B55"/>
  <c r="B69"/>
  <c r="D69"/>
  <c r="B70"/>
  <c r="D70"/>
  <c r="B71"/>
  <c r="D71"/>
  <c r="B72"/>
  <c r="D72"/>
  <c r="B73"/>
  <c r="D73"/>
  <c r="B74"/>
  <c r="D74"/>
  <c r="C75"/>
  <c r="B76"/>
  <c r="B78"/>
  <c r="C8" i="17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E48" i="16"/>
  <c r="E50"/>
  <c r="E52"/>
  <c r="E49"/>
  <c r="E51"/>
  <c r="E28"/>
  <c r="E32"/>
  <c r="E34"/>
  <c r="E27"/>
  <c r="E29"/>
  <c r="E33"/>
  <c r="E8"/>
  <c r="E10"/>
  <c r="E9"/>
  <c r="C8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C32" i="1"/>
  <c r="C34"/>
  <c r="C36"/>
  <c r="D32"/>
  <c r="D34"/>
  <c r="D36"/>
  <c r="D38"/>
  <c r="B49"/>
  <c r="C49"/>
  <c r="D49"/>
  <c r="B51"/>
  <c r="B53"/>
  <c r="B55"/>
  <c r="C51"/>
  <c r="C53"/>
  <c r="C55"/>
  <c r="D51"/>
  <c r="D53"/>
  <c r="D55"/>
  <c r="B69"/>
  <c r="C69"/>
  <c r="D69"/>
  <c r="B71"/>
  <c r="B73"/>
  <c r="B75"/>
  <c r="C71"/>
  <c r="C73"/>
  <c r="C75"/>
  <c r="D71"/>
  <c r="D73"/>
  <c r="D75"/>
  <c r="D77"/>
  <c r="C33"/>
  <c r="C35"/>
  <c r="C37"/>
  <c r="D33"/>
  <c r="D35"/>
  <c r="B48"/>
  <c r="C48"/>
  <c r="D48"/>
  <c r="B50"/>
  <c r="B52"/>
  <c r="B54"/>
  <c r="C50"/>
  <c r="C52"/>
  <c r="C54"/>
  <c r="D50"/>
  <c r="D52"/>
  <c r="D54"/>
  <c r="D56"/>
  <c r="B70"/>
  <c r="C70"/>
  <c r="D70"/>
  <c r="B72"/>
  <c r="B74"/>
  <c r="B76"/>
  <c r="C72"/>
  <c r="C74"/>
  <c r="C76"/>
  <c r="D72"/>
  <c r="D74"/>
  <c r="D76"/>
  <c r="B8"/>
  <c r="B11"/>
  <c r="B12"/>
  <c r="C8"/>
  <c r="C10"/>
  <c r="C12"/>
  <c r="D8"/>
  <c r="D10"/>
  <c r="D12"/>
  <c r="D14"/>
  <c r="B28"/>
  <c r="B30"/>
  <c r="C28"/>
  <c r="C30"/>
  <c r="D28"/>
  <c r="D30"/>
  <c r="B32"/>
  <c r="B34"/>
  <c r="B36"/>
  <c r="B9"/>
  <c r="B10"/>
  <c r="B13"/>
  <c r="C9"/>
  <c r="C11"/>
  <c r="C13"/>
  <c r="D9"/>
  <c r="D11"/>
  <c r="D13"/>
  <c r="B27"/>
  <c r="B29"/>
  <c r="C27"/>
  <c r="C29"/>
  <c r="D27"/>
  <c r="D29"/>
  <c r="D31"/>
  <c r="B33"/>
  <c r="B35"/>
  <c r="B37"/>
  <c r="D78"/>
  <c r="B78"/>
  <c r="C78"/>
</calcChain>
</file>

<file path=xl/sharedStrings.xml><?xml version="1.0" encoding="utf-8"?>
<sst xmlns="http://schemas.openxmlformats.org/spreadsheetml/2006/main" count="1763" uniqueCount="241">
  <si>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</si>
  <si>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</si>
  <si>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</si>
  <si>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</si>
  <si>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</si>
  <si>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</si>
  <si>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</si>
  <si>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</si>
  <si>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</si>
  <si>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</si>
  <si>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</si>
  <si>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</si>
  <si>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</si>
  <si>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</si>
  <si>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</si>
  <si>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DL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</si>
  <si>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</si>
  <si>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</si>
  <si>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</si>
  <si>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</si>
  <si>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</si>
  <si>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</si>
  <si>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</si>
  <si>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</si>
  <si>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</si>
  <si>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</si>
  <si>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</si>
  <si>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</si>
  <si>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</si>
  <si>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</si>
  <si>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</si>
  <si>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3x5 each leg</t>
  </si>
  <si>
    <t>5x12</t>
  </si>
  <si>
    <t>5x6</t>
  </si>
  <si>
    <t>Med ball jump and throw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</si>
  <si>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</si>
  <si>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</si>
  <si>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</si>
  <si>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</si>
  <si>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</si>
  <si>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</si>
  <si>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</si>
  <si>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</si>
  <si>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</si>
  <si>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</si>
  <si>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</si>
  <si>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</si>
  <si>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</si>
  <si>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</si>
  <si>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</si>
  <si>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</si>
  <si>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</si>
  <si>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</si>
  <si>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</si>
  <si>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</si>
  <si>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</si>
  <si>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</si>
  <si>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</si>
  <si>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</si>
  <si>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</si>
  <si>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</si>
  <si>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Bent-over row</t>
  </si>
  <si>
    <t>GHR or RDL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</si>
  <si>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</si>
  <si>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</si>
  <si>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</si>
  <si>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</si>
  <si>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</si>
  <si>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</si>
  <si>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</si>
  <si>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</si>
  <si>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</si>
  <si>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</si>
  <si>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</si>
  <si>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</si>
  <si>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</si>
  <si>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</si>
  <si>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</si>
  <si>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</si>
  <si>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</si>
  <si>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</si>
  <si>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</si>
  <si>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</si>
  <si>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</si>
  <si>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</si>
  <si>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</si>
  <si>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</si>
  <si>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</si>
  <si>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</si>
  <si>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</si>
  <si>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</si>
  <si>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</si>
  <si>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</si>
  <si>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</si>
  <si>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</si>
  <si>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</si>
  <si>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</si>
  <si>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</si>
  <si>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</si>
  <si>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</si>
  <si>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</si>
  <si>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</si>
  <si>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</si>
  <si>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</si>
  <si>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</si>
  <si>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</si>
  <si>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</si>
  <si>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</si>
  <si>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</si>
  <si>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</si>
  <si>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Seated med ball punches</t>
  </si>
  <si>
    <t>185+ x5x10</t>
  </si>
  <si>
    <t>Work up to 5RM</t>
  </si>
  <si>
    <t>Work up to 3RM</t>
  </si>
  <si>
    <t>Work up to 1RM</t>
  </si>
  <si>
    <t>Sumo deadlift</t>
  </si>
  <si>
    <t>Training Max</t>
  </si>
  <si>
    <t>All calculations will be based off your training max.</t>
  </si>
  <si>
    <t>We will be using a training max that is 90% of your actual max.</t>
  </si>
  <si>
    <t>The reason is so that we can make constant progress week to week.</t>
  </si>
  <si>
    <t>You will be setting new PRs every week and every month if you follow this workout.</t>
  </si>
  <si>
    <t>2x7</t>
  </si>
  <si>
    <t>1xAMRAP</t>
  </si>
  <si>
    <t>Floor press*</t>
  </si>
  <si>
    <t>*For floor press, descend under control.  5RM=5 rep max.  3RM=3 rep max.  1RM=1 rep max</t>
  </si>
  <si>
    <t>Try to get the most weight for the precribed reps.  Record this weight and try to beat it each cycle.</t>
  </si>
  <si>
    <t>One-arm DB row*</t>
  </si>
  <si>
    <t>*For one-arm row, perform 2 warm-up sets, then one set to failure.  Use a heavy DB, the heavier, the better.</t>
  </si>
  <si>
    <t>If you need to use straps, use them.</t>
  </si>
  <si>
    <t>135+ x5x8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</si>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</sst>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9" fontId="5" fillId="0" borderId="5" xfId="1" applyFont="1" applyFill="1" applyBorder="1" applyAlignment="1"/>
    <xf numFmtId="0" fontId="5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/>
    <xf numFmtId="0" fontId="3" fillId="0" borderId="0" xfId="0" applyFont="1"/>
    <xf numFmtId="0" fontId="14" fillId="0" borderId="0" xfId="0" applyFont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0" fillId="0" borderId="6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readingOrder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>
      <selection activeCell="B6" sqref="B6"/>
    </sheetView>
  </sheetViews>
  <sheetFormatPr defaultRowHeight="15"/>
  <sheetData>
    <row r="2" spans="1:8">
      <c r="B2" t="s">
        <v>118</v>
      </c>
    </row>
    <row r="3" spans="1:8">
      <c r="B3" t="s">
        <v>117</v>
      </c>
    </row>
    <row r="4" spans="1:8">
      <c r="B4" t="s">
        <v>119</v>
      </c>
    </row>
    <row r="5" spans="1:8">
      <c r="B5" t="s">
        <v>120</v>
      </c>
    </row>
    <row r="7" spans="1:8">
      <c r="B7" t="s">
        <v>37</v>
      </c>
      <c r="C7" t="s">
        <v>116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</row>
    <row r="11" spans="1:8">
      <c r="A11" t="s">
        <v>4</v>
      </c>
      <c r="B11">
        <v>260</v>
      </c>
      <c r="C11">
        <f t="shared" si="0"/>
        <v>235</v>
      </c>
      <c r="G11" s="3" t="s">
        <v>35</v>
      </c>
    </row>
    <row r="12" spans="1:8">
      <c r="A12" t="s">
        <v>1</v>
      </c>
      <c r="B12">
        <v>300</v>
      </c>
      <c r="C12">
        <f>MROUND(0.95*B12,5)</f>
        <v>285</v>
      </c>
      <c r="G12" s="3" t="s">
        <v>36</v>
      </c>
    </row>
    <row r="13" spans="1:8">
      <c r="F13" t="s">
        <v>5</v>
      </c>
      <c r="G13" t="s">
        <v>6</v>
      </c>
      <c r="H13" t="s">
        <v>7</v>
      </c>
    </row>
    <row r="14" spans="1:8">
      <c r="H14">
        <f>MROUND(F14*(1+(0.0333*G14)),5)</f>
        <v>0</v>
      </c>
    </row>
    <row r="15" spans="1:8">
      <c r="H15">
        <f t="shared" ref="H15:H19" si="1">MROUND(F15*(1+(0.0333*G15)),5)</f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  <row r="19" spans="8:8">
      <c r="H19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6"/>
  <sheetViews>
    <sheetView topLeftCell="A73" zoomScaleNormal="100" workbookViewId="0">
      <selection activeCell="A83" activeCellId="1" sqref="A80 A83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MROUND(Maxes!B8*0.9+30,5)</f>
        <v>595</v>
      </c>
      <c r="C2" s="8">
        <f>MROUND(Maxes!B9*0.9+15,5)</f>
        <v>375</v>
      </c>
      <c r="D2" s="8">
        <f>MROUND(Maxes!B10*0.9+30,5)</f>
        <v>625</v>
      </c>
      <c r="E2" s="8">
        <f>MROUND(Maxes!B11*0.9+15,5)</f>
        <v>250</v>
      </c>
      <c r="F2" s="8">
        <f>MROUND(Maxes!B12*0.95+15,5)</f>
        <v>300</v>
      </c>
      <c r="G2" s="8"/>
    </row>
    <row r="3" spans="1:7" s="7" customFormat="1" ht="21.95" customHeight="1">
      <c r="A3" s="28" t="s">
        <v>18</v>
      </c>
      <c r="B3" s="39" t="s">
        <v>56</v>
      </c>
      <c r="C3" s="39" t="s">
        <v>57</v>
      </c>
      <c r="D3" s="39" t="s">
        <v>87</v>
      </c>
      <c r="E3" s="28" t="s">
        <v>88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43" t="s">
        <v>26</v>
      </c>
    </row>
    <row r="7" spans="1:7" s="7" customFormat="1" ht="21.95" customHeight="1">
      <c r="A7" s="33" t="s">
        <v>28</v>
      </c>
      <c r="B7" s="35"/>
      <c r="C7" s="35"/>
      <c r="D7" s="35"/>
      <c r="E7" s="27"/>
    </row>
    <row r="8" spans="1:7" s="7" customFormat="1" ht="21.95" customHeight="1">
      <c r="A8" s="89" t="s">
        <v>0</v>
      </c>
      <c r="B8" s="11" t="str">
        <f>MROUND(0.45*$B$2,5)&amp;"x5"</f>
        <v>270x5</v>
      </c>
      <c r="C8" s="11" t="str">
        <f>MROUND(0.5*$B$2,5)&amp;"x5"</f>
        <v>300x5</v>
      </c>
      <c r="D8" s="11" t="str">
        <f>MROUND(0.45*$B$2,5)&amp;"x5"</f>
        <v>270x5</v>
      </c>
      <c r="E8" s="43" t="str">
        <f>MROUND(0.4*$B$2,5)&amp;"x5"</f>
        <v>240x5</v>
      </c>
    </row>
    <row r="9" spans="1:7" s="7" customFormat="1" ht="21.95" customHeight="1">
      <c r="A9" s="90"/>
      <c r="B9" s="12" t="str">
        <f>MROUND(0.55*$B$2,5)&amp;"x5"</f>
        <v>325x5</v>
      </c>
      <c r="C9" s="12" t="str">
        <f>MROUND(0.6*$B$2,5)&amp;"x4"</f>
        <v>355x4</v>
      </c>
      <c r="D9" s="12" t="str">
        <f>MROUND(0.55*$B$2,5)&amp;"x4"</f>
        <v>325x4</v>
      </c>
      <c r="E9" s="44" t="str">
        <f>MROUND(0.5*$B$2,5)&amp;"x5"</f>
        <v>300x5</v>
      </c>
    </row>
    <row r="10" spans="1:7" s="7" customFormat="1" ht="21.95" customHeight="1">
      <c r="A10" s="90"/>
      <c r="B10" s="12" t="str">
        <f>MROUND(0.65*$B$2,5)&amp;"x5"</f>
        <v>385x5</v>
      </c>
      <c r="C10" s="12" t="str">
        <f>MROUND(0.7*$B$2,5)&amp;"x3"</f>
        <v>415x3</v>
      </c>
      <c r="D10" s="12" t="str">
        <f>MROUND(0.65*$B$2,5)&amp;"x4"</f>
        <v>385x4</v>
      </c>
      <c r="E10" s="44" t="str">
        <f>MROUND(0.6*$B$2,5)&amp;"x5"</f>
        <v>355x5</v>
      </c>
    </row>
    <row r="11" spans="1:7" s="7" customFormat="1" ht="21.95" customHeight="1">
      <c r="A11" s="90"/>
      <c r="B11" s="12" t="str">
        <f>MROUND(0.75*$B$2,5)&amp;"x5"</f>
        <v>445x5</v>
      </c>
      <c r="C11" s="12" t="str">
        <f>MROUND(0.8*$B$2,5)&amp;"x3"</f>
        <v>475x3</v>
      </c>
      <c r="D11" s="12" t="str">
        <f>MROUND(0.75*$B$2,5)&amp;"x5"</f>
        <v>445x5</v>
      </c>
      <c r="E11" s="44"/>
    </row>
    <row r="12" spans="1:7" s="7" customFormat="1" ht="21.95" customHeight="1">
      <c r="A12" s="90"/>
      <c r="B12" s="12" t="str">
        <f>MROUND(0.85*$B$2,5)&amp;"x7-9"</f>
        <v>505x7-9</v>
      </c>
      <c r="C12" s="12" t="str">
        <f>MROUND(0.9*$B$2,5)&amp;"x5-7"</f>
        <v>535x5-7</v>
      </c>
      <c r="D12" s="12" t="str">
        <f>MROUND(0.85*$B$2,5)&amp;"x3"</f>
        <v>505x3</v>
      </c>
      <c r="E12" s="44"/>
    </row>
    <row r="13" spans="1:7" s="7" customFormat="1" ht="21.95" customHeight="1">
      <c r="A13" s="90"/>
      <c r="B13" s="12" t="str">
        <f>MROUND(0.5*$B$2,5)&amp;"x5x10"</f>
        <v>300x5x10</v>
      </c>
      <c r="C13" s="12" t="str">
        <f>MROUND(0.45*$B$2,5)&amp;"x5x10"</f>
        <v>270x5x10</v>
      </c>
      <c r="D13" s="12" t="str">
        <f>MROUND(0.95*$B$2,5)&amp;"x3-5"</f>
        <v>565x3-5</v>
      </c>
      <c r="E13" s="44"/>
    </row>
    <row r="14" spans="1:7" s="7" customFormat="1" ht="21.95" customHeight="1">
      <c r="A14" s="91"/>
      <c r="B14" s="13"/>
      <c r="C14" s="13"/>
      <c r="D14" s="14" t="str">
        <f>MROUND(0.4*$B$2,5)&amp;"x5x10"</f>
        <v>240x5x10</v>
      </c>
      <c r="E14" s="27"/>
    </row>
    <row r="15" spans="1:7" s="7" customFormat="1" ht="21.95" customHeight="1">
      <c r="A15" s="37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21.95" customHeight="1">
      <c r="A16" s="37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21.95" customHeight="1">
      <c r="A17" s="37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21.95" customHeight="1">
      <c r="A18" s="37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9" t="s">
        <v>56</v>
      </c>
      <c r="C24" s="39" t="s">
        <v>57</v>
      </c>
      <c r="D24" s="39" t="s">
        <v>87</v>
      </c>
      <c r="E24" s="28" t="s">
        <v>88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5" t="s">
        <v>72</v>
      </c>
    </row>
    <row r="27" spans="1:5" s="7" customFormat="1" ht="21.95" customHeight="1">
      <c r="A27" s="89" t="s">
        <v>1</v>
      </c>
      <c r="B27" s="11" t="str">
        <f>MROUND(0.6*$F$2,5)&amp;"x4"</f>
        <v>180x4</v>
      </c>
      <c r="C27" s="11" t="str">
        <f>MROUND(0.65*$F$2,5)&amp;"x4"</f>
        <v>195x4</v>
      </c>
      <c r="D27" s="11" t="str">
        <f>MROUND(0.57*$F$2,5)&amp;"x4"</f>
        <v>170x4</v>
      </c>
      <c r="E27" s="46" t="str">
        <f>MROUND(0.6*$F$2,5)&amp;"x4"</f>
        <v>180x4</v>
      </c>
    </row>
    <row r="28" spans="1:5" s="7" customFormat="1" ht="21.95" customHeight="1">
      <c r="A28" s="90"/>
      <c r="B28" s="12" t="str">
        <f>MROUND(0.7*$F$2,5)&amp;"x3"</f>
        <v>210x3</v>
      </c>
      <c r="C28" s="12" t="str">
        <f>MROUND(75*$F$2,5)&amp;"x3"</f>
        <v>22500x3</v>
      </c>
      <c r="D28" s="12" t="str">
        <f>MROUND(0.67*$F$2,5)&amp;"x3"</f>
        <v>200x3</v>
      </c>
      <c r="E28" s="47" t="str">
        <f>MROUND(0.7*$F$2,5)&amp;"x3"</f>
        <v>210x3</v>
      </c>
    </row>
    <row r="29" spans="1:5" s="7" customFormat="1" ht="21.95" customHeight="1">
      <c r="A29" s="90"/>
      <c r="B29" s="12" t="str">
        <f>MROUND(0.8*$F$2,5)&amp;"x2"</f>
        <v>240x2</v>
      </c>
      <c r="C29" s="12" t="str">
        <f>MROUND(0.85*$F$2,5)&amp;"x2"</f>
        <v>255x2</v>
      </c>
      <c r="D29" s="12" t="str">
        <f>MROUND(0.77*$F$2,5)&amp;"x2"</f>
        <v>230x2</v>
      </c>
      <c r="E29" s="48" t="str">
        <f>MROUND(0.8*$F$2,5)&amp;"x5x2"</f>
        <v>240x5x2</v>
      </c>
    </row>
    <row r="30" spans="1:5" s="7" customFormat="1" ht="21.95" customHeight="1">
      <c r="A30" s="90"/>
      <c r="B30" s="12" t="str">
        <f>MROUND(0.9*$F$2,5)&amp;"x3x2"</f>
        <v>270x3x2</v>
      </c>
      <c r="C30" s="12" t="str">
        <f>MROUND(0.95*$F$2,5)&amp;"x5x1"</f>
        <v>285x5x1</v>
      </c>
      <c r="D30" s="12" t="str">
        <f>MROUND(0.87*$F$2,5)&amp;"x1"</f>
        <v>260x1</v>
      </c>
      <c r="E30" s="48"/>
    </row>
    <row r="31" spans="1:5" s="7" customFormat="1" ht="21.95" customHeight="1">
      <c r="A31" s="91"/>
      <c r="B31" s="14"/>
      <c r="C31" s="14"/>
      <c r="D31" s="14" t="str">
        <f>MROUND(0.97*$F$2,5)&amp;"x4x1"</f>
        <v>290x4x1</v>
      </c>
      <c r="E31" s="53"/>
    </row>
    <row r="32" spans="1:5" s="7" customFormat="1" ht="21.95" customHeight="1">
      <c r="A32" s="89" t="s">
        <v>4</v>
      </c>
      <c r="B32" s="9" t="str">
        <f>MROUND(0.45*$E$2,5)&amp;"x5"</f>
        <v>115x5</v>
      </c>
      <c r="C32" s="9" t="str">
        <f>MROUND(0.5*$E$2,5)&amp;"x5"</f>
        <v>125x5</v>
      </c>
      <c r="D32" s="51" t="str">
        <f>MROUND(0.45*$E$2,5)&amp;"x5"</f>
        <v>115x5</v>
      </c>
      <c r="E32" s="50" t="str">
        <f>MROUND(0.4*$E$2,5)&amp;"x5"</f>
        <v>100x5</v>
      </c>
    </row>
    <row r="33" spans="1:8" s="7" customFormat="1" ht="21.95" customHeight="1">
      <c r="A33" s="90"/>
      <c r="B33" s="17" t="str">
        <f>MROUND(0.55*$E$2,5)&amp;"x5"</f>
        <v>140x5</v>
      </c>
      <c r="C33" s="17" t="str">
        <f>MROUND(0.6*$E$2,5)&amp;"x4"</f>
        <v>150x4</v>
      </c>
      <c r="D33" s="20" t="str">
        <f>MROUND(0.55*$E$2,5)&amp;"x4"</f>
        <v>140x4</v>
      </c>
      <c r="E33" s="48" t="str">
        <f>MROUND(0.5*$E$2,5)&amp;"x5"</f>
        <v>125x5</v>
      </c>
    </row>
    <row r="34" spans="1:8" s="7" customFormat="1" ht="21.95" customHeight="1">
      <c r="A34" s="90"/>
      <c r="B34" s="17" t="str">
        <f>MROUND(0.65*$E$2,5)&amp;"x5"</f>
        <v>165x5</v>
      </c>
      <c r="C34" s="17" t="str">
        <f>MROUND(0.7*$E$2,5)&amp;"x3"</f>
        <v>175x3</v>
      </c>
      <c r="D34" s="20" t="str">
        <f>MROUND(0.65*$E$2,5)&amp;"x4"</f>
        <v>165x4</v>
      </c>
      <c r="E34" s="48" t="str">
        <f>MROUND(0.6*$E$2,5)&amp;"x5"</f>
        <v>150x5</v>
      </c>
    </row>
    <row r="35" spans="1:8" s="7" customFormat="1" ht="21.95" customHeight="1">
      <c r="A35" s="90"/>
      <c r="B35" s="17" t="str">
        <f>MROUND(0.75*$E$2,5)&amp;"x5"</f>
        <v>190x5</v>
      </c>
      <c r="C35" s="17" t="str">
        <f>MROUND(0.8*$E$2,5)&amp;"x3"</f>
        <v>200x3</v>
      </c>
      <c r="D35" s="20" t="str">
        <f>MROUND(0.75*$E$2,5)&amp;"x5"</f>
        <v>190x5</v>
      </c>
      <c r="E35" s="48"/>
    </row>
    <row r="36" spans="1:8" s="7" customFormat="1" ht="21.95" customHeight="1">
      <c r="A36" s="90"/>
      <c r="B36" s="17" t="str">
        <f>MROUND(0.85*$E$2,5)&amp;"x7-9"</f>
        <v>215x7-9</v>
      </c>
      <c r="C36" s="17" t="str">
        <f>MROUND(0.9*$E$2,5)&amp;"x5-7"</f>
        <v>225x5-7</v>
      </c>
      <c r="D36" s="20" t="str">
        <f>MROUND(0.85*$E$2,5)&amp;"x3"</f>
        <v>215x3</v>
      </c>
      <c r="E36" s="48"/>
    </row>
    <row r="37" spans="1:8" s="7" customFormat="1" ht="21.95" customHeight="1">
      <c r="A37" s="90"/>
      <c r="B37" s="17" t="str">
        <f>MROUND(0.5*$E$2,5)&amp;"x5x10"</f>
        <v>125x5x10</v>
      </c>
      <c r="C37" s="17" t="str">
        <f>MROUND(0.45*$E$2,5)&amp;"x5x10"</f>
        <v>115x5x10</v>
      </c>
      <c r="D37" s="20" t="str">
        <f>MROUND(0.95*$E$2,5)&amp;"x3-5"</f>
        <v>240x3-5</v>
      </c>
      <c r="E37" s="48"/>
    </row>
    <row r="38" spans="1:8" s="7" customFormat="1" ht="21.95" customHeight="1">
      <c r="A38" s="91"/>
      <c r="B38" s="14"/>
      <c r="C38" s="14"/>
      <c r="D38" s="52" t="str">
        <f>MROUND(0.4*$E$2,5)&amp;"x5x10"</f>
        <v>100x5x10</v>
      </c>
      <c r="E38" s="49"/>
    </row>
    <row r="39" spans="1:8" s="7" customFormat="1" ht="21.95" customHeight="1">
      <c r="A39" s="37" t="s">
        <v>10</v>
      </c>
      <c r="B39" s="10">
        <v>30</v>
      </c>
      <c r="C39" s="10">
        <v>25</v>
      </c>
      <c r="D39" s="10">
        <v>20</v>
      </c>
      <c r="E39" s="54">
        <v>20</v>
      </c>
    </row>
    <row r="40" spans="1:8" s="7" customFormat="1" ht="21.95" customHeight="1">
      <c r="A40" s="37" t="s">
        <v>123</v>
      </c>
      <c r="B40" s="18" t="s">
        <v>112</v>
      </c>
      <c r="C40" s="18" t="s">
        <v>113</v>
      </c>
      <c r="D40" s="18" t="s">
        <v>114</v>
      </c>
      <c r="E40" s="54">
        <v>30</v>
      </c>
    </row>
    <row r="41" spans="1:8" s="7" customFormat="1" ht="21.95" customHeight="1">
      <c r="A41" s="38" t="s">
        <v>49</v>
      </c>
      <c r="B41" s="10" t="s">
        <v>11</v>
      </c>
      <c r="C41" s="10" t="s">
        <v>11</v>
      </c>
      <c r="D41" s="10" t="s">
        <v>11</v>
      </c>
      <c r="E41" s="45" t="s">
        <v>13</v>
      </c>
    </row>
    <row r="42" spans="1:8" s="7" customFormat="1" ht="21.95" customHeight="1">
      <c r="A42" s="37" t="s">
        <v>61</v>
      </c>
      <c r="B42" s="10" t="s">
        <v>111</v>
      </c>
      <c r="C42" s="10" t="s">
        <v>111</v>
      </c>
      <c r="D42" s="10" t="s">
        <v>111</v>
      </c>
      <c r="E42" s="45" t="s">
        <v>129</v>
      </c>
      <c r="F42" s="20"/>
    </row>
    <row r="43" spans="1:8" s="7" customFormat="1" ht="21.95" customHeight="1">
      <c r="A43" s="40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40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9" t="s">
        <v>56</v>
      </c>
      <c r="C45" s="39" t="s">
        <v>57</v>
      </c>
      <c r="D45" s="39" t="s">
        <v>87</v>
      </c>
      <c r="E45" s="28" t="s">
        <v>88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21.95" customHeight="1">
      <c r="A48" s="89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9" t="str">
        <f>MROUND(0.6*0.75*$F$2,5)&amp;"x4"</f>
        <v>135x4</v>
      </c>
    </row>
    <row r="49" spans="1:5" s="7" customFormat="1" ht="21.95" customHeight="1">
      <c r="A49" s="91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17" t="str">
        <f>MROUND(0.7*0.75*$F$2,5)&amp;"x5x2"</f>
        <v>155x5x2</v>
      </c>
    </row>
    <row r="50" spans="1:5" s="7" customFormat="1" ht="21.95" customHeight="1">
      <c r="A50" s="89" t="s">
        <v>115</v>
      </c>
      <c r="B50" s="9" t="str">
        <f>MROUND(0.45*$D$2,5)&amp;"x5"</f>
        <v>280x5</v>
      </c>
      <c r="C50" s="9" t="str">
        <f>MROUND(0.5*$D$2,5)&amp;"x5"</f>
        <v>315x5</v>
      </c>
      <c r="D50" s="51" t="str">
        <f>MROUND(0.45*$D$2,5)&amp;"x5"</f>
        <v>280x5</v>
      </c>
      <c r="E50" s="43" t="str">
        <f>MROUND(0.4*$D$2,5)&amp;"x5"</f>
        <v>250x5</v>
      </c>
    </row>
    <row r="51" spans="1:5" s="7" customFormat="1" ht="21.95" customHeight="1">
      <c r="A51" s="90"/>
      <c r="B51" s="17" t="str">
        <f>MROUND(0.55*$D$2,5)&amp;"x5"</f>
        <v>345x5</v>
      </c>
      <c r="C51" s="17" t="str">
        <f>MROUND(0.6*$D$2,5)&amp;"x4"</f>
        <v>375x4</v>
      </c>
      <c r="D51" s="20" t="str">
        <f>MROUND(0.55*$D$2,5)&amp;"x4"</f>
        <v>345x4</v>
      </c>
      <c r="E51" s="44" t="str">
        <f>MROUND(0.5*$D$2,5)&amp;"x5"</f>
        <v>315x5</v>
      </c>
    </row>
    <row r="52" spans="1:5" s="7" customFormat="1" ht="21.95" customHeight="1">
      <c r="A52" s="90"/>
      <c r="B52" s="17" t="str">
        <f>MROUND(0.65*$D$2,5)&amp;"x5"</f>
        <v>405x5</v>
      </c>
      <c r="C52" s="17" t="str">
        <f>MROUND(0.7*$D$2,5)&amp;"x3"</f>
        <v>440x3</v>
      </c>
      <c r="D52" s="20" t="str">
        <f>MROUND(0.65*$D$2,5)&amp;"x4"</f>
        <v>405x4</v>
      </c>
      <c r="E52" s="44" t="str">
        <f>MROUND(0.6*$D$2,5)&amp;"x5"</f>
        <v>375x5</v>
      </c>
    </row>
    <row r="53" spans="1:5" s="7" customFormat="1" ht="21.95" customHeight="1">
      <c r="A53" s="90"/>
      <c r="B53" s="17" t="str">
        <f>MROUND(0.75*$D$2,5)&amp;"x5"</f>
        <v>470x5</v>
      </c>
      <c r="C53" s="17" t="str">
        <f>MROUND(0.8*$D$2,5)&amp;"x3"</f>
        <v>500x3</v>
      </c>
      <c r="D53" s="20" t="str">
        <f>MROUND(0.75*$D$2,5)&amp;"x5"</f>
        <v>470x5</v>
      </c>
      <c r="E53" s="42"/>
    </row>
    <row r="54" spans="1:5" s="7" customFormat="1" ht="21.95" customHeight="1">
      <c r="A54" s="90"/>
      <c r="B54" s="17" t="str">
        <f>MROUND(0.85*$D$2,5)&amp;"x7-9"</f>
        <v>530x7-9</v>
      </c>
      <c r="C54" s="17" t="str">
        <f>MROUND(0.9*$D$2,5)&amp;"x5-7"</f>
        <v>565x5-7</v>
      </c>
      <c r="D54" s="20" t="str">
        <f>MROUND(0.85*$D$2,5)&amp;"x3"</f>
        <v>530x3</v>
      </c>
      <c r="E54" s="42"/>
    </row>
    <row r="55" spans="1:5" s="7" customFormat="1" ht="21.95" customHeight="1">
      <c r="A55" s="90"/>
      <c r="B55" s="17" t="str">
        <f>MROUND(0.5*$D$2,5)&amp;"x5x10"</f>
        <v>315x5x10</v>
      </c>
      <c r="C55" s="17" t="str">
        <f>MROUND(0.45*$D$2,5)&amp;"x5x10"</f>
        <v>280x5x10</v>
      </c>
      <c r="D55" s="20" t="str">
        <f>MROUND(0.95*$D$2,5)&amp;"x3-5"</f>
        <v>595x3-5</v>
      </c>
      <c r="E55" s="42"/>
    </row>
    <row r="56" spans="1:5" s="7" customFormat="1" ht="21.95" customHeight="1">
      <c r="A56" s="91"/>
      <c r="B56" s="17"/>
      <c r="C56" s="17"/>
      <c r="D56" s="20" t="str">
        <f>MROUND(0.4*$D$2,5)&amp;"x5x10"</f>
        <v>250x5x10</v>
      </c>
      <c r="E56" s="42"/>
    </row>
    <row r="57" spans="1:5" s="7" customFormat="1" ht="21.95" customHeight="1">
      <c r="A57" s="37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21.95" customHeight="1">
      <c r="A58" s="37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21.95" customHeight="1">
      <c r="A59" s="37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21.95" customHeight="1">
      <c r="A60" s="37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9" t="s">
        <v>56</v>
      </c>
      <c r="C66" s="39" t="s">
        <v>57</v>
      </c>
      <c r="D66" s="39" t="s">
        <v>87</v>
      </c>
      <c r="E66" s="28" t="s">
        <v>88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51" t="s">
        <v>16</v>
      </c>
      <c r="E67" s="25" t="s">
        <v>16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51" t="s">
        <v>70</v>
      </c>
      <c r="E68" s="22" t="s">
        <v>72</v>
      </c>
    </row>
    <row r="69" spans="1:7" s="7" customFormat="1" ht="21.95" customHeight="1">
      <c r="A69" s="89" t="s">
        <v>43</v>
      </c>
      <c r="B69" s="9" t="str">
        <f>MROUND(0.6*$F$2,5)&amp;"x4"</f>
        <v>180x4</v>
      </c>
      <c r="C69" s="9" t="str">
        <f>MROUND(0.6*$F$2,5)&amp;"x4"</f>
        <v>180x4</v>
      </c>
      <c r="D69" s="51" t="str">
        <f>MROUND(0.6*$F$2,5)&amp;"x4"</f>
        <v>180x4</v>
      </c>
      <c r="E69" s="43" t="str">
        <f>MROUND(0.6*$F$2,5)&amp;"x4"</f>
        <v>180x4</v>
      </c>
    </row>
    <row r="70" spans="1:7" s="7" customFormat="1" ht="21.95" customHeight="1">
      <c r="A70" s="91"/>
      <c r="B70" s="14" t="str">
        <f>MROUND(0.7*$F$2,5)&amp;"x5x2"</f>
        <v>210x5x2</v>
      </c>
      <c r="C70" s="14" t="str">
        <f>MROUND(0.7*$F$2,5)&amp;"x5x2"</f>
        <v>210x5x2</v>
      </c>
      <c r="D70" s="52" t="str">
        <f>MROUND(0.7*$F$2,5)&amp;"x5x2"</f>
        <v>210x5x2</v>
      </c>
      <c r="E70" s="27" t="str">
        <f>MROUND(0.7*$F$2,5)&amp;"x5x2"</f>
        <v>210x5x2</v>
      </c>
    </row>
    <row r="71" spans="1:7" s="7" customFormat="1" ht="21.95" customHeight="1">
      <c r="A71" s="92" t="s">
        <v>44</v>
      </c>
      <c r="B71" s="9" t="str">
        <f>MROUND(0.45*$C$2,5)&amp;"x5"</f>
        <v>170x5</v>
      </c>
      <c r="C71" s="9" t="str">
        <f>MROUND(0.5*$C$2,5)&amp;"x5"</f>
        <v>190x5</v>
      </c>
      <c r="D71" s="51" t="str">
        <f>MROUND(0.45*$C$2,5)&amp;"x5"</f>
        <v>170x5</v>
      </c>
      <c r="E71" s="43" t="str">
        <f>MROUND(0.4*$C$2,5)&amp;"x5"</f>
        <v>150x5</v>
      </c>
    </row>
    <row r="72" spans="1:7" s="7" customFormat="1" ht="21.95" customHeight="1">
      <c r="A72" s="93"/>
      <c r="B72" s="17" t="str">
        <f>MROUND(0.55*$C$2,5)&amp;"x5"</f>
        <v>205x5</v>
      </c>
      <c r="C72" s="17" t="str">
        <f>MROUND(0.6*$C$2,5)&amp;"x4"</f>
        <v>225x4</v>
      </c>
      <c r="D72" s="20" t="str">
        <f>MROUND(0.55*$C$2,5)&amp;"x4"</f>
        <v>205x4</v>
      </c>
      <c r="E72" s="44" t="str">
        <f>MROUND(0.5*$C$2,5)&amp;"x5"</f>
        <v>190x5</v>
      </c>
    </row>
    <row r="73" spans="1:7" s="7" customFormat="1" ht="21.95" customHeight="1">
      <c r="A73" s="93"/>
      <c r="B73" s="17" t="str">
        <f>MROUND(0.65*$C$2,5)&amp;"x5"</f>
        <v>245x5</v>
      </c>
      <c r="C73" s="17" t="str">
        <f>MROUND(0.7*$C$2,5)&amp;"x3"</f>
        <v>265x3</v>
      </c>
      <c r="D73" s="20" t="str">
        <f>MROUND(0.65*$C$2,5)&amp;"x4"</f>
        <v>245x4</v>
      </c>
      <c r="E73" s="44" t="str">
        <f>MROUND(0.6*$C$2,5)&amp;"x5"</f>
        <v>225x5</v>
      </c>
    </row>
    <row r="74" spans="1:7" s="7" customFormat="1" ht="21.95" customHeight="1">
      <c r="A74" s="93"/>
      <c r="B74" s="17" t="str">
        <f>MROUND(0.75*$C$2,5)&amp;"x5"</f>
        <v>280x5</v>
      </c>
      <c r="C74" s="17" t="str">
        <f>MROUND(0.8*$C$2,5)&amp;"x3"</f>
        <v>300x3</v>
      </c>
      <c r="D74" s="20" t="str">
        <f>MROUND(0.75*$C$2,5)&amp;"x5"</f>
        <v>280x5</v>
      </c>
      <c r="E74" s="42"/>
    </row>
    <row r="75" spans="1:7" s="7" customFormat="1" ht="21.95" customHeight="1">
      <c r="A75" s="93"/>
      <c r="B75" s="17" t="str">
        <f>MROUND(0.85*$C$2,5)&amp;"x7-9"</f>
        <v>320x7-9</v>
      </c>
      <c r="C75" s="17" t="str">
        <f>MROUND(0.9*$C$2,5)&amp;"x5-7"</f>
        <v>340x5-7</v>
      </c>
      <c r="D75" s="20" t="str">
        <f>MROUND(0.85*$C$2,5)&amp;"x3"</f>
        <v>320x3</v>
      </c>
      <c r="E75" s="42"/>
    </row>
    <row r="76" spans="1:7" s="7" customFormat="1" ht="21.95" customHeight="1">
      <c r="A76" s="93"/>
      <c r="B76" s="17" t="str">
        <f>MROUND(0.5*$C$2,5)&amp;"x5x10"</f>
        <v>190x5x10</v>
      </c>
      <c r="C76" s="17" t="str">
        <f>MROUND(0.45*$C$2,5)&amp;"x5x10"</f>
        <v>170x5x10</v>
      </c>
      <c r="D76" s="20" t="str">
        <f>MROUND(0.95*$C$2,5)&amp;"x3-5"</f>
        <v>355x3-5</v>
      </c>
      <c r="E76" s="42"/>
    </row>
    <row r="77" spans="1:7" s="7" customFormat="1" ht="21.95" customHeight="1">
      <c r="A77" s="94"/>
      <c r="B77" s="17"/>
      <c r="C77" s="17"/>
      <c r="D77" s="20" t="str">
        <f>MROUND(0.4*$C$2,5)&amp;"x5x10"</f>
        <v>150x5x10</v>
      </c>
      <c r="E77" s="41"/>
    </row>
    <row r="78" spans="1:7" s="7" customFormat="1" ht="21.95" customHeight="1">
      <c r="A78" s="32" t="s">
        <v>48</v>
      </c>
      <c r="B78" s="23" t="str">
        <f>MROUND($F$2,5)&amp;"x6x3"</f>
        <v>300x6x3</v>
      </c>
      <c r="C78" s="23" t="str">
        <f>MROUND($F$2,5)&amp;"x6x3"</f>
        <v>300x6x3</v>
      </c>
      <c r="D78" s="55" t="str">
        <f>MROUND($F$2,5)&amp;"x6x3"</f>
        <v>300x6x3</v>
      </c>
      <c r="E78" s="26" t="str">
        <f>MROUND(0.9*$F$2,5)&amp;"x6x3"</f>
        <v>270x6x3</v>
      </c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52" t="s">
        <v>22</v>
      </c>
      <c r="E79" s="27" t="s">
        <v>11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5" t="s">
        <v>47</v>
      </c>
    </row>
    <row r="81" spans="1:5" ht="20.100000000000001" customHeight="1">
      <c r="A81" s="87" t="s">
        <v>126</v>
      </c>
      <c r="B81" s="9" t="s">
        <v>121</v>
      </c>
      <c r="C81" s="9" t="s">
        <v>121</v>
      </c>
      <c r="D81" s="51" t="s">
        <v>121</v>
      </c>
      <c r="E81" s="56" t="s">
        <v>72</v>
      </c>
    </row>
    <row r="82" spans="1:5" ht="20.100000000000001" customHeight="1">
      <c r="A82" s="88"/>
      <c r="B82" s="14" t="s">
        <v>122</v>
      </c>
      <c r="C82" s="14" t="s">
        <v>122</v>
      </c>
      <c r="D82" s="52" t="s">
        <v>122</v>
      </c>
      <c r="E82" s="49"/>
    </row>
    <row r="83" spans="1:5" ht="20.100000000000001" customHeight="1">
      <c r="A83" s="31" t="s">
        <v>8</v>
      </c>
      <c r="B83" s="14">
        <v>60</v>
      </c>
      <c r="C83" s="14">
        <v>50</v>
      </c>
      <c r="D83" s="52">
        <v>40</v>
      </c>
      <c r="E83" s="54">
        <v>30</v>
      </c>
    </row>
    <row r="85" spans="1:5" ht="20.100000000000001" customHeight="1">
      <c r="A85" s="19" t="s">
        <v>127</v>
      </c>
    </row>
    <row r="86" spans="1:5" ht="20.100000000000001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95" t="s">
        <v>56</v>
      </c>
      <c r="B1" s="95"/>
      <c r="C1" s="95"/>
      <c r="D1" s="95"/>
      <c r="E1" s="95"/>
      <c r="F1" s="95"/>
      <c r="G1" s="95"/>
      <c r="H1" s="95"/>
      <c r="I1" s="95"/>
    </row>
    <row r="2" spans="1:9">
      <c r="A2" s="96" t="s">
        <v>130</v>
      </c>
      <c r="B2" s="96"/>
      <c r="C2" s="96"/>
      <c r="D2" s="96"/>
      <c r="E2" s="96"/>
      <c r="F2" s="96"/>
      <c r="G2" s="96"/>
      <c r="H2" s="96"/>
      <c r="I2" s="96"/>
    </row>
    <row r="3" spans="1:9">
      <c r="A3" s="60" t="s">
        <v>131</v>
      </c>
      <c r="C3" s="60" t="s">
        <v>132</v>
      </c>
      <c r="D3" s="60"/>
      <c r="E3" s="60" t="s">
        <v>133</v>
      </c>
      <c r="F3" s="60"/>
      <c r="G3" s="60" t="s">
        <v>134</v>
      </c>
      <c r="H3" s="60"/>
      <c r="I3" s="60"/>
    </row>
    <row r="4" spans="1:9">
      <c r="A4" s="60" t="s">
        <v>135</v>
      </c>
      <c r="C4" s="60" t="s">
        <v>136</v>
      </c>
      <c r="D4" s="60"/>
      <c r="E4" s="60" t="s">
        <v>137</v>
      </c>
      <c r="F4" s="60"/>
      <c r="G4" s="60" t="s">
        <v>138</v>
      </c>
      <c r="H4" s="60"/>
      <c r="I4" s="60"/>
    </row>
    <row r="5" spans="1:9">
      <c r="A5" s="60" t="s">
        <v>139</v>
      </c>
      <c r="C5" s="60" t="s">
        <v>140</v>
      </c>
      <c r="D5" s="60"/>
      <c r="E5" s="60"/>
      <c r="F5" s="60" t="s">
        <v>141</v>
      </c>
      <c r="G5" s="60"/>
      <c r="H5" s="60"/>
      <c r="I5" s="60"/>
    </row>
    <row r="6" spans="1:9">
      <c r="A6" s="60" t="s">
        <v>142</v>
      </c>
      <c r="C6" s="60" t="s">
        <v>143</v>
      </c>
      <c r="D6" s="60"/>
      <c r="E6" s="60"/>
      <c r="F6" s="60"/>
      <c r="G6" s="60"/>
      <c r="H6" s="60"/>
      <c r="I6" s="60"/>
    </row>
    <row r="7" spans="1:9">
      <c r="C7" s="60"/>
      <c r="D7" s="60"/>
      <c r="E7" s="60"/>
      <c r="F7" s="60"/>
      <c r="G7" s="60"/>
      <c r="H7" s="60"/>
      <c r="I7" s="60"/>
    </row>
    <row r="8" spans="1:9">
      <c r="A8" s="96" t="s">
        <v>144</v>
      </c>
      <c r="B8" s="96"/>
      <c r="C8" s="96"/>
      <c r="D8" s="96"/>
      <c r="E8" s="96"/>
      <c r="F8" s="96"/>
      <c r="G8" s="96"/>
      <c r="H8" s="96"/>
      <c r="I8" s="96"/>
    </row>
    <row r="9" spans="1:9">
      <c r="A9" s="60" t="s">
        <v>145</v>
      </c>
      <c r="C9" s="60" t="s">
        <v>146</v>
      </c>
      <c r="D9" s="60"/>
      <c r="E9" s="60" t="s">
        <v>147</v>
      </c>
      <c r="F9" s="60"/>
      <c r="G9" s="60" t="s">
        <v>148</v>
      </c>
      <c r="H9" s="60"/>
      <c r="I9" s="60"/>
    </row>
    <row r="10" spans="1:9">
      <c r="A10" s="60" t="s">
        <v>149</v>
      </c>
      <c r="C10" s="60" t="s">
        <v>150</v>
      </c>
      <c r="D10" s="60"/>
      <c r="E10" s="60" t="s">
        <v>151</v>
      </c>
      <c r="F10" s="60"/>
      <c r="G10" s="60"/>
      <c r="H10" s="60"/>
      <c r="I10" s="60"/>
    </row>
    <row r="11" spans="1:9">
      <c r="C11" s="60"/>
      <c r="D11" s="60"/>
      <c r="E11" s="60"/>
      <c r="F11" s="60"/>
      <c r="G11" s="60"/>
      <c r="H11" s="60"/>
      <c r="I11" s="60"/>
    </row>
    <row r="12" spans="1:9" ht="18">
      <c r="A12" s="61" t="s">
        <v>152</v>
      </c>
      <c r="C12" s="60" t="s">
        <v>153</v>
      </c>
      <c r="D12" s="60" t="s">
        <v>154</v>
      </c>
      <c r="E12" s="60"/>
      <c r="F12" s="60"/>
      <c r="G12" s="60"/>
      <c r="H12" s="60"/>
      <c r="I12" s="60"/>
    </row>
    <row r="13" spans="1:9">
      <c r="A13" s="62" t="s">
        <v>155</v>
      </c>
      <c r="B13" s="62"/>
      <c r="C13" s="60" t="s">
        <v>156</v>
      </c>
      <c r="D13" s="60"/>
      <c r="E13" s="60" t="s">
        <v>229</v>
      </c>
      <c r="F13" s="60"/>
      <c r="G13" s="60"/>
      <c r="H13" s="60" t="s">
        <v>230</v>
      </c>
      <c r="I13" s="60"/>
    </row>
    <row r="14" spans="1:9">
      <c r="A14" s="62" t="s">
        <v>231</v>
      </c>
      <c r="C14" s="60" t="s">
        <v>232</v>
      </c>
      <c r="D14" s="60"/>
      <c r="E14" s="60"/>
      <c r="F14" s="60" t="s">
        <v>230</v>
      </c>
      <c r="G14" s="60"/>
      <c r="H14" s="60"/>
      <c r="I14" s="60"/>
    </row>
    <row r="15" spans="1:9">
      <c r="A15" s="64" t="s">
        <v>161</v>
      </c>
      <c r="B15" s="60"/>
      <c r="C15" s="60" t="s">
        <v>233</v>
      </c>
      <c r="F15" t="s">
        <v>162</v>
      </c>
    </row>
    <row r="16" spans="1:9">
      <c r="C16" s="60" t="s">
        <v>239</v>
      </c>
      <c r="D16" s="60"/>
      <c r="E16" s="60"/>
      <c r="H16" s="60"/>
      <c r="I16" s="60"/>
    </row>
    <row r="17" spans="1:9">
      <c r="A17" s="67" t="s">
        <v>183</v>
      </c>
      <c r="B17" s="60"/>
      <c r="C17" s="60" t="s">
        <v>226</v>
      </c>
      <c r="D17" s="60"/>
      <c r="E17" s="60"/>
      <c r="F17" s="60"/>
      <c r="G17" s="60"/>
      <c r="H17" s="60"/>
      <c r="I17" s="60"/>
    </row>
    <row r="18" spans="1:9">
      <c r="D18" s="60"/>
      <c r="E18" s="60"/>
      <c r="F18" s="60"/>
      <c r="G18" s="60"/>
      <c r="H18" s="60"/>
      <c r="I18" s="60"/>
    </row>
    <row r="19" spans="1:9" ht="18">
      <c r="A19" s="61" t="s">
        <v>167</v>
      </c>
      <c r="B19" s="60"/>
      <c r="C19" s="60" t="s">
        <v>168</v>
      </c>
      <c r="D19" s="60"/>
      <c r="E19" s="60" t="s">
        <v>169</v>
      </c>
      <c r="F19" s="60"/>
      <c r="G19" s="60"/>
      <c r="H19" s="60"/>
      <c r="I19" s="60"/>
    </row>
    <row r="20" spans="1:9">
      <c r="A20" s="62" t="s">
        <v>163</v>
      </c>
      <c r="B20" s="60"/>
      <c r="C20" s="60" t="s">
        <v>170</v>
      </c>
      <c r="D20" s="60"/>
      <c r="E20" s="60"/>
      <c r="F20" s="60" t="s">
        <v>171</v>
      </c>
      <c r="G20" s="60"/>
      <c r="H20" s="60"/>
      <c r="I20" s="60"/>
    </row>
    <row r="21" spans="1:9">
      <c r="A21" s="62" t="s">
        <v>212</v>
      </c>
      <c r="B21" s="60"/>
      <c r="C21" s="60" t="s">
        <v>173</v>
      </c>
      <c r="D21" s="60"/>
      <c r="E21" s="60"/>
      <c r="F21" s="60" t="s">
        <v>174</v>
      </c>
      <c r="G21" s="60"/>
      <c r="H21" s="60"/>
      <c r="I21" s="60"/>
    </row>
    <row r="22" spans="1:9">
      <c r="A22" s="62" t="s">
        <v>175</v>
      </c>
      <c r="B22" s="60"/>
      <c r="C22" s="60" t="s">
        <v>176</v>
      </c>
      <c r="D22" s="60"/>
      <c r="E22" s="60"/>
      <c r="F22" s="60" t="s">
        <v>177</v>
      </c>
      <c r="G22" s="60"/>
      <c r="H22" s="60"/>
      <c r="I22" s="60"/>
    </row>
    <row r="23" spans="1:9">
      <c r="C23" s="60" t="s">
        <v>178</v>
      </c>
      <c r="F23" s="65"/>
    </row>
    <row r="24" spans="1:9">
      <c r="A24" s="62" t="s">
        <v>179</v>
      </c>
      <c r="C24" s="60" t="s">
        <v>180</v>
      </c>
      <c r="E24" t="s">
        <v>181</v>
      </c>
      <c r="G24" t="s">
        <v>182</v>
      </c>
    </row>
    <row r="25" spans="1:9" ht="18.75">
      <c r="A25" s="62" t="s">
        <v>223</v>
      </c>
      <c r="B25" s="66"/>
      <c r="C25" s="62" t="s">
        <v>175</v>
      </c>
      <c r="D25" s="66"/>
      <c r="E25" t="s">
        <v>213</v>
      </c>
      <c r="F25" s="66"/>
      <c r="G25" s="66"/>
      <c r="H25" s="66"/>
    </row>
    <row r="26" spans="1:9" ht="18.75">
      <c r="A26" s="67" t="s">
        <v>183</v>
      </c>
      <c r="B26" s="66"/>
      <c r="C26" s="60" t="s">
        <v>184</v>
      </c>
      <c r="E26" s="62"/>
      <c r="F26" s="66"/>
      <c r="G26" s="66"/>
      <c r="H26" s="66"/>
    </row>
    <row r="27" spans="1:9">
      <c r="C27" s="62" t="s">
        <v>175</v>
      </c>
    </row>
    <row r="28" spans="1:9" ht="15.75">
      <c r="A28" s="62" t="s">
        <v>197</v>
      </c>
      <c r="B28" s="69"/>
      <c r="C28" t="s">
        <v>227</v>
      </c>
      <c r="D28" s="70"/>
    </row>
    <row r="29" spans="1:9" ht="15.75">
      <c r="A29" s="62"/>
      <c r="B29" s="69"/>
      <c r="D29" s="70"/>
    </row>
    <row r="30" spans="1:9" ht="18.75">
      <c r="A30" s="61" t="s">
        <v>185</v>
      </c>
      <c r="B30" s="7"/>
      <c r="C30" s="7" t="s">
        <v>186</v>
      </c>
      <c r="D30" s="7"/>
      <c r="E30" s="7" t="s">
        <v>187</v>
      </c>
      <c r="F30" s="7"/>
      <c r="G30" s="7"/>
      <c r="H30" s="7"/>
      <c r="I30" s="66"/>
    </row>
    <row r="31" spans="1:9">
      <c r="A31" s="62" t="s">
        <v>155</v>
      </c>
      <c r="B31" s="62"/>
      <c r="C31" s="60" t="s">
        <v>156</v>
      </c>
      <c r="D31" s="60"/>
      <c r="E31" s="1"/>
      <c r="F31" s="1"/>
      <c r="G31" s="1"/>
      <c r="H31" s="1"/>
      <c r="I31" s="1"/>
    </row>
    <row r="32" spans="1:9">
      <c r="A32" s="68" t="s">
        <v>188</v>
      </c>
      <c r="B32" s="1"/>
      <c r="C32" s="1"/>
      <c r="D32" t="s">
        <v>214</v>
      </c>
      <c r="E32" s="1"/>
      <c r="F32" s="1"/>
      <c r="G32" s="1"/>
      <c r="H32" s="1"/>
      <c r="I32" s="1"/>
    </row>
    <row r="33" spans="1:9">
      <c r="A33" s="68" t="s">
        <v>190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62" t="s">
        <v>191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 ht="18.75">
      <c r="A35" s="62" t="s">
        <v>192</v>
      </c>
      <c r="B35" s="1"/>
      <c r="C35" s="1"/>
      <c r="D35" t="s">
        <v>214</v>
      </c>
      <c r="E35" s="66"/>
    </row>
    <row r="36" spans="1:9">
      <c r="A36" s="62" t="s">
        <v>193</v>
      </c>
      <c r="C36" t="s">
        <v>194</v>
      </c>
      <c r="D36" s="1"/>
    </row>
    <row r="37" spans="1:9" ht="15.75">
      <c r="A37" s="70"/>
      <c r="C37" s="69"/>
      <c r="D37" t="s">
        <v>195</v>
      </c>
      <c r="E37" s="69"/>
      <c r="F37" s="69"/>
      <c r="G37" s="69"/>
      <c r="H37" s="69"/>
    </row>
    <row r="38" spans="1:9" ht="15.75">
      <c r="B38" s="69"/>
      <c r="C38" s="69"/>
      <c r="D38" t="s">
        <v>205</v>
      </c>
      <c r="E38" s="70"/>
      <c r="F38" s="69"/>
      <c r="G38" s="69"/>
      <c r="H38" s="69"/>
    </row>
    <row r="39" spans="1:9" ht="15.75">
      <c r="B39" s="69"/>
      <c r="C39" s="1" t="s">
        <v>208</v>
      </c>
      <c r="D39" t="s">
        <v>220</v>
      </c>
      <c r="E39" s="70"/>
      <c r="F39" s="69"/>
      <c r="G39" s="69"/>
      <c r="H39" s="69"/>
    </row>
    <row r="40" spans="1:9" ht="15.75">
      <c r="C40" t="s">
        <v>234</v>
      </c>
      <c r="D40" t="s">
        <v>240</v>
      </c>
      <c r="E40" s="70"/>
      <c r="F40" s="69"/>
      <c r="G40" s="69"/>
      <c r="H40" s="69"/>
    </row>
    <row r="41" spans="1:9" ht="15.75">
      <c r="A41" s="62" t="s">
        <v>197</v>
      </c>
      <c r="B41" s="69"/>
      <c r="C41" t="s">
        <v>236</v>
      </c>
      <c r="D41" s="70"/>
      <c r="E41" s="70"/>
      <c r="F41" s="69"/>
      <c r="G41" s="69"/>
      <c r="H41" s="69"/>
    </row>
    <row r="42" spans="1:9" ht="18">
      <c r="A42" s="61" t="s">
        <v>199</v>
      </c>
      <c r="B42" s="69"/>
      <c r="C42" s="69"/>
      <c r="D42" s="70"/>
      <c r="E42" s="70"/>
      <c r="F42" s="69"/>
      <c r="G42" s="69"/>
      <c r="H42" s="69"/>
    </row>
    <row r="43" spans="1:9" ht="15.75">
      <c r="A43" s="62" t="s">
        <v>200</v>
      </c>
      <c r="B43" s="69"/>
      <c r="C43" s="1" t="s">
        <v>201</v>
      </c>
      <c r="D43" s="71"/>
      <c r="E43" s="60" t="s">
        <v>202</v>
      </c>
      <c r="F43" s="2" t="s">
        <v>203</v>
      </c>
      <c r="G43" s="72"/>
      <c r="H43" t="s">
        <v>204</v>
      </c>
      <c r="I43" s="72"/>
    </row>
    <row r="44" spans="1:9" ht="21">
      <c r="A44" s="62" t="s">
        <v>237</v>
      </c>
      <c r="B44" s="60"/>
      <c r="C44" s="75"/>
      <c r="D44" s="75"/>
      <c r="E44" s="84"/>
      <c r="F44" s="84"/>
      <c r="G44" s="84"/>
      <c r="H44" s="84"/>
      <c r="I44" s="84"/>
    </row>
    <row r="45" spans="1:9" ht="21">
      <c r="A45" s="95" t="s">
        <v>57</v>
      </c>
      <c r="B45" s="95"/>
      <c r="C45" s="95"/>
      <c r="D45" s="95"/>
      <c r="E45" s="95"/>
      <c r="F45" s="95"/>
      <c r="G45" s="95"/>
      <c r="H45" s="95"/>
      <c r="I45" s="95"/>
    </row>
    <row r="46" spans="1:9">
      <c r="A46" s="96" t="s">
        <v>130</v>
      </c>
      <c r="B46" s="96"/>
      <c r="C46" s="96"/>
      <c r="D46" s="96"/>
      <c r="E46" s="96"/>
      <c r="F46" s="96"/>
      <c r="G46" s="96"/>
      <c r="H46" s="96"/>
      <c r="I46" s="96"/>
    </row>
    <row r="47" spans="1:9">
      <c r="A47" s="60" t="s">
        <v>131</v>
      </c>
      <c r="C47" s="60" t="s">
        <v>132</v>
      </c>
      <c r="D47" s="60"/>
      <c r="E47" s="60" t="s">
        <v>133</v>
      </c>
      <c r="F47" s="60"/>
      <c r="G47" s="60" t="s">
        <v>134</v>
      </c>
      <c r="H47" s="60"/>
      <c r="I47" s="60"/>
    </row>
    <row r="48" spans="1:9">
      <c r="A48" s="60" t="s">
        <v>135</v>
      </c>
      <c r="C48" s="60" t="s">
        <v>136</v>
      </c>
      <c r="D48" s="60"/>
      <c r="E48" s="60" t="s">
        <v>137</v>
      </c>
      <c r="F48" s="60"/>
      <c r="G48" s="60" t="s">
        <v>138</v>
      </c>
      <c r="H48" s="60"/>
      <c r="I48" s="60"/>
    </row>
    <row r="49" spans="1:9">
      <c r="A49" s="60" t="s">
        <v>139</v>
      </c>
      <c r="C49" s="60" t="s">
        <v>140</v>
      </c>
      <c r="D49" s="60"/>
      <c r="E49" s="60"/>
      <c r="F49" s="60" t="s">
        <v>141</v>
      </c>
      <c r="G49" s="60"/>
      <c r="H49" s="60"/>
      <c r="I49" s="60"/>
    </row>
    <row r="50" spans="1:9">
      <c r="A50" s="60" t="s">
        <v>142</v>
      </c>
      <c r="C50" s="60" t="s">
        <v>143</v>
      </c>
      <c r="D50" s="60"/>
      <c r="E50" s="60"/>
      <c r="F50" s="60"/>
      <c r="G50" s="60"/>
      <c r="H50" s="60"/>
      <c r="I50" s="60"/>
    </row>
    <row r="51" spans="1:9">
      <c r="C51" s="60"/>
      <c r="D51" s="60"/>
      <c r="E51" s="60"/>
      <c r="F51" s="60"/>
      <c r="G51" s="60"/>
      <c r="H51" s="60"/>
      <c r="I51" s="60"/>
    </row>
    <row r="52" spans="1:9">
      <c r="A52" s="96" t="s">
        <v>144</v>
      </c>
      <c r="B52" s="96"/>
      <c r="C52" s="96"/>
      <c r="D52" s="96"/>
      <c r="E52" s="96"/>
      <c r="F52" s="96"/>
      <c r="G52" s="96"/>
      <c r="H52" s="96"/>
      <c r="I52" s="96"/>
    </row>
    <row r="53" spans="1:9">
      <c r="A53" s="60" t="s">
        <v>145</v>
      </c>
      <c r="C53" s="60" t="s">
        <v>146</v>
      </c>
      <c r="D53" s="60"/>
      <c r="E53" s="60" t="s">
        <v>147</v>
      </c>
      <c r="F53" s="60"/>
      <c r="G53" s="60" t="s">
        <v>148</v>
      </c>
      <c r="H53" s="60"/>
      <c r="I53" s="60"/>
    </row>
    <row r="54" spans="1:9">
      <c r="A54" s="60" t="s">
        <v>149</v>
      </c>
      <c r="C54" s="60" t="s">
        <v>150</v>
      </c>
      <c r="D54" s="60"/>
      <c r="E54" s="60" t="s">
        <v>151</v>
      </c>
      <c r="F54" s="60"/>
      <c r="G54" s="60"/>
      <c r="H54" s="60"/>
      <c r="I54" s="60"/>
    </row>
    <row r="55" spans="1:9">
      <c r="C55" s="60"/>
      <c r="D55" s="60"/>
      <c r="E55" s="60"/>
      <c r="F55" s="60"/>
      <c r="G55" s="60"/>
      <c r="H55" s="60"/>
      <c r="I55" s="60"/>
    </row>
    <row r="56" spans="1:9" ht="18">
      <c r="A56" s="61" t="s">
        <v>152</v>
      </c>
      <c r="C56" s="60" t="s">
        <v>153</v>
      </c>
      <c r="D56" s="60" t="s">
        <v>154</v>
      </c>
      <c r="E56" s="60"/>
      <c r="F56" s="60"/>
      <c r="G56" s="60"/>
      <c r="H56" s="60"/>
      <c r="I56" s="60"/>
    </row>
    <row r="57" spans="1:9">
      <c r="A57" s="62" t="s">
        <v>155</v>
      </c>
      <c r="B57" s="62"/>
      <c r="C57" s="60" t="s">
        <v>156</v>
      </c>
      <c r="D57" s="60"/>
      <c r="E57" s="60" t="s">
        <v>229</v>
      </c>
      <c r="F57" s="60"/>
      <c r="G57" s="60"/>
      <c r="H57" s="60" t="s">
        <v>230</v>
      </c>
      <c r="I57" s="60"/>
    </row>
    <row r="58" spans="1:9">
      <c r="A58" s="62" t="s">
        <v>231</v>
      </c>
      <c r="C58" s="60" t="s">
        <v>232</v>
      </c>
      <c r="D58" s="60"/>
      <c r="E58" s="60"/>
      <c r="F58" s="60" t="s">
        <v>230</v>
      </c>
      <c r="G58" s="60"/>
      <c r="H58" s="60"/>
      <c r="I58" s="60"/>
    </row>
    <row r="59" spans="1:9">
      <c r="A59" s="64" t="s">
        <v>161</v>
      </c>
      <c r="B59" s="60"/>
      <c r="C59" s="60" t="s">
        <v>233</v>
      </c>
      <c r="F59" t="s">
        <v>162</v>
      </c>
    </row>
    <row r="60" spans="1:9">
      <c r="C60" s="60" t="s">
        <v>239</v>
      </c>
      <c r="D60" s="60"/>
      <c r="E60" s="60"/>
      <c r="H60" s="60"/>
      <c r="I60" s="60"/>
    </row>
    <row r="61" spans="1:9">
      <c r="A61" s="67" t="s">
        <v>183</v>
      </c>
      <c r="B61" s="60"/>
      <c r="C61" s="60" t="s">
        <v>226</v>
      </c>
      <c r="D61" s="60"/>
      <c r="E61" s="60"/>
      <c r="F61" s="60"/>
      <c r="G61" s="60"/>
      <c r="H61" s="60"/>
      <c r="I61" s="60"/>
    </row>
    <row r="62" spans="1:9">
      <c r="D62" s="60"/>
      <c r="E62" s="60"/>
      <c r="F62" s="60"/>
      <c r="G62" s="60"/>
      <c r="H62" s="60"/>
      <c r="I62" s="60"/>
    </row>
    <row r="63" spans="1:9" ht="18">
      <c r="A63" s="61" t="s">
        <v>167</v>
      </c>
      <c r="B63" s="60"/>
      <c r="C63" s="60" t="s">
        <v>168</v>
      </c>
      <c r="D63" s="60"/>
      <c r="E63" s="60" t="s">
        <v>169</v>
      </c>
      <c r="F63" s="60"/>
      <c r="G63" s="60"/>
      <c r="H63" s="60"/>
      <c r="I63" s="60"/>
    </row>
    <row r="64" spans="1:9">
      <c r="A64" s="62" t="s">
        <v>163</v>
      </c>
      <c r="B64" s="60"/>
      <c r="C64" s="60" t="s">
        <v>170</v>
      </c>
      <c r="D64" s="60"/>
      <c r="E64" s="60"/>
      <c r="F64" s="60" t="s">
        <v>171</v>
      </c>
      <c r="G64" s="60"/>
      <c r="H64" s="60"/>
      <c r="I64" s="60"/>
    </row>
    <row r="65" spans="1:9">
      <c r="A65" s="62" t="s">
        <v>212</v>
      </c>
      <c r="B65" s="60"/>
      <c r="C65" s="60" t="s">
        <v>173</v>
      </c>
      <c r="D65" s="60"/>
      <c r="E65" s="60"/>
      <c r="F65" s="60" t="s">
        <v>174</v>
      </c>
      <c r="G65" s="60"/>
      <c r="H65" s="60"/>
      <c r="I65" s="60"/>
    </row>
    <row r="66" spans="1:9">
      <c r="A66" s="62" t="s">
        <v>175</v>
      </c>
      <c r="B66" s="60"/>
      <c r="C66" s="60" t="s">
        <v>176</v>
      </c>
      <c r="D66" s="60"/>
      <c r="E66" s="60"/>
      <c r="F66" s="60" t="s">
        <v>177</v>
      </c>
      <c r="G66" s="60"/>
      <c r="H66" s="60"/>
      <c r="I66" s="60"/>
    </row>
    <row r="67" spans="1:9">
      <c r="C67" s="60" t="s">
        <v>178</v>
      </c>
      <c r="F67" s="65"/>
    </row>
    <row r="68" spans="1:9">
      <c r="A68" s="62" t="s">
        <v>179</v>
      </c>
      <c r="C68" s="60" t="s">
        <v>180</v>
      </c>
      <c r="E68" t="s">
        <v>181</v>
      </c>
      <c r="G68" t="s">
        <v>182</v>
      </c>
    </row>
    <row r="69" spans="1:9" ht="18.75">
      <c r="A69" s="62" t="s">
        <v>223</v>
      </c>
      <c r="B69" s="66"/>
      <c r="C69" s="62" t="s">
        <v>175</v>
      </c>
      <c r="D69" s="66"/>
      <c r="E69" t="s">
        <v>213</v>
      </c>
      <c r="F69" s="66"/>
      <c r="G69" s="66"/>
      <c r="H69" s="66"/>
    </row>
    <row r="70" spans="1:9" ht="18.75">
      <c r="A70" s="67" t="s">
        <v>183</v>
      </c>
      <c r="B70" s="66"/>
      <c r="C70" s="60" t="s">
        <v>184</v>
      </c>
      <c r="E70" s="62"/>
      <c r="F70" s="66"/>
      <c r="G70" s="66"/>
      <c r="H70" s="66"/>
    </row>
    <row r="71" spans="1:9">
      <c r="C71" s="62" t="s">
        <v>175</v>
      </c>
    </row>
    <row r="72" spans="1:9" ht="15.75">
      <c r="A72" s="62" t="s">
        <v>197</v>
      </c>
      <c r="B72" s="69"/>
      <c r="C72" t="s">
        <v>227</v>
      </c>
      <c r="D72" s="70"/>
    </row>
    <row r="73" spans="1:9" ht="15.75">
      <c r="A73" s="62"/>
      <c r="B73" s="69"/>
      <c r="D73" s="70"/>
    </row>
    <row r="74" spans="1:9" ht="18.75">
      <c r="A74" s="61" t="s">
        <v>185</v>
      </c>
      <c r="B74" s="7"/>
      <c r="C74" s="7" t="s">
        <v>186</v>
      </c>
      <c r="D74" s="7"/>
      <c r="E74" s="7" t="s">
        <v>187</v>
      </c>
      <c r="F74" s="7"/>
      <c r="G74" s="7"/>
      <c r="H74" s="7"/>
      <c r="I74" s="66"/>
    </row>
    <row r="75" spans="1:9">
      <c r="A75" s="62" t="s">
        <v>155</v>
      </c>
      <c r="B75" s="62"/>
      <c r="C75" s="60" t="s">
        <v>156</v>
      </c>
      <c r="D75" s="60"/>
      <c r="E75" s="1"/>
      <c r="F75" s="1"/>
      <c r="G75" s="1"/>
      <c r="H75" s="1"/>
      <c r="I75" s="1"/>
    </row>
    <row r="76" spans="1:9">
      <c r="A76" s="68" t="s">
        <v>188</v>
      </c>
      <c r="B76" s="1"/>
      <c r="C76" s="1"/>
      <c r="D76" t="s">
        <v>214</v>
      </c>
      <c r="E76" s="1"/>
      <c r="F76" s="1"/>
      <c r="G76" s="1"/>
      <c r="H76" s="1"/>
      <c r="I76" s="1"/>
    </row>
    <row r="77" spans="1:9">
      <c r="A77" s="68" t="s">
        <v>190</v>
      </c>
      <c r="B77" s="1"/>
      <c r="C77" s="1"/>
      <c r="D77" t="s">
        <v>214</v>
      </c>
      <c r="E77" s="1"/>
      <c r="F77" s="1"/>
      <c r="G77" s="1"/>
      <c r="H77" s="1"/>
      <c r="I77" s="1"/>
    </row>
    <row r="78" spans="1:9">
      <c r="A78" s="62" t="s">
        <v>191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 ht="18.75">
      <c r="A79" s="62" t="s">
        <v>192</v>
      </c>
      <c r="B79" s="1"/>
      <c r="C79" s="1"/>
      <c r="D79" t="s">
        <v>214</v>
      </c>
      <c r="E79" s="66"/>
    </row>
    <row r="80" spans="1:9">
      <c r="A80" s="62" t="s">
        <v>193</v>
      </c>
      <c r="C80" t="s">
        <v>194</v>
      </c>
      <c r="D80" s="1"/>
    </row>
    <row r="81" spans="1:9" ht="15.75">
      <c r="A81" s="70"/>
      <c r="C81" s="69"/>
      <c r="D81" t="s">
        <v>195</v>
      </c>
      <c r="E81" s="69"/>
      <c r="F81" s="69"/>
      <c r="G81" s="69"/>
      <c r="H81" s="69"/>
    </row>
    <row r="82" spans="1:9" ht="15.75">
      <c r="B82" s="69"/>
      <c r="C82" s="69"/>
      <c r="D82" t="s">
        <v>205</v>
      </c>
      <c r="E82" s="70"/>
      <c r="F82" s="69"/>
      <c r="G82" s="69"/>
      <c r="H82" s="69"/>
    </row>
    <row r="83" spans="1:9" ht="15.75">
      <c r="B83" s="69"/>
      <c r="C83" s="1" t="s">
        <v>208</v>
      </c>
      <c r="D83" t="s">
        <v>220</v>
      </c>
      <c r="E83" s="70"/>
      <c r="F83" s="69"/>
      <c r="G83" s="69"/>
      <c r="H83" s="69"/>
    </row>
    <row r="84" spans="1:9" ht="15.75">
      <c r="C84" t="s">
        <v>234</v>
      </c>
      <c r="D84" t="s">
        <v>240</v>
      </c>
      <c r="E84" s="70"/>
      <c r="F84" s="69"/>
      <c r="G84" s="69"/>
      <c r="H84" s="69"/>
    </row>
    <row r="85" spans="1:9" ht="15.75">
      <c r="A85" s="62" t="s">
        <v>197</v>
      </c>
      <c r="B85" s="69"/>
      <c r="C85" t="s">
        <v>236</v>
      </c>
      <c r="D85" s="70"/>
      <c r="E85" s="70"/>
      <c r="F85" s="69"/>
      <c r="G85" s="69"/>
      <c r="H85" s="69"/>
    </row>
    <row r="86" spans="1:9" ht="18">
      <c r="A86" s="61" t="s">
        <v>199</v>
      </c>
      <c r="B86" s="69"/>
      <c r="C86" s="69"/>
      <c r="D86" s="70"/>
      <c r="E86" s="70"/>
      <c r="F86" s="69"/>
      <c r="G86" s="69"/>
      <c r="H86" s="69"/>
    </row>
    <row r="87" spans="1:9" ht="15.75">
      <c r="A87" s="62" t="s">
        <v>200</v>
      </c>
      <c r="B87" s="69"/>
      <c r="C87" s="1" t="s">
        <v>201</v>
      </c>
      <c r="D87" s="71"/>
      <c r="E87" s="60" t="s">
        <v>202</v>
      </c>
      <c r="F87" s="2" t="s">
        <v>203</v>
      </c>
      <c r="G87" s="72"/>
      <c r="H87" t="s">
        <v>204</v>
      </c>
      <c r="I87" s="72"/>
    </row>
    <row r="88" spans="1:9" ht="21">
      <c r="A88" s="62" t="s">
        <v>237</v>
      </c>
      <c r="B88" s="60"/>
      <c r="C88" s="75"/>
      <c r="D88" s="75"/>
      <c r="E88" s="84"/>
      <c r="F88" s="84"/>
      <c r="G88" s="84"/>
      <c r="H88" s="84"/>
      <c r="I88" s="84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4" bestFit="1" customWidth="1"/>
    <col min="2" max="2" width="18.7109375" style="4" bestFit="1" customWidth="1"/>
    <col min="3" max="3" width="9.28515625" style="4"/>
    <col min="4" max="4" width="13.5703125" style="4" bestFit="1" customWidth="1"/>
    <col min="5" max="5" width="18.7109375" style="4" bestFit="1" customWidth="1"/>
    <col min="6" max="16384" width="9.28515625" style="4"/>
  </cols>
  <sheetData>
    <row r="2" spans="1:5">
      <c r="B2" s="6" t="s">
        <v>82</v>
      </c>
    </row>
    <row r="4" spans="1:5" ht="18.75">
      <c r="A4" s="86" t="s">
        <v>63</v>
      </c>
      <c r="B4" s="86"/>
      <c r="D4" s="86" t="s">
        <v>64</v>
      </c>
      <c r="E4" s="86"/>
    </row>
    <row r="5" spans="1:5">
      <c r="A5" s="5" t="s">
        <v>80</v>
      </c>
      <c r="B5" s="5" t="s">
        <v>81</v>
      </c>
      <c r="C5" s="5"/>
      <c r="D5" s="5" t="s">
        <v>80</v>
      </c>
      <c r="E5" s="5" t="s">
        <v>81</v>
      </c>
    </row>
    <row r="6" spans="1:5">
      <c r="A6" s="4" t="s">
        <v>65</v>
      </c>
      <c r="B6" s="4" t="s">
        <v>69</v>
      </c>
      <c r="D6" s="4" t="s">
        <v>74</v>
      </c>
      <c r="E6" s="4" t="s">
        <v>77</v>
      </c>
    </row>
    <row r="7" spans="1:5">
      <c r="A7" s="4" t="s">
        <v>66</v>
      </c>
      <c r="B7" s="4" t="s">
        <v>70</v>
      </c>
      <c r="D7" s="4" t="s">
        <v>75</v>
      </c>
      <c r="E7" s="4" t="s">
        <v>78</v>
      </c>
    </row>
    <row r="8" spans="1:5">
      <c r="A8" s="4" t="s">
        <v>67</v>
      </c>
      <c r="B8" s="4" t="s">
        <v>71</v>
      </c>
      <c r="D8" s="4" t="s">
        <v>76</v>
      </c>
      <c r="E8" s="4" t="s">
        <v>79</v>
      </c>
    </row>
    <row r="9" spans="1:5">
      <c r="A9" s="4" t="s">
        <v>68</v>
      </c>
      <c r="B9" s="4" t="s">
        <v>72</v>
      </c>
    </row>
    <row r="10" spans="1:5">
      <c r="A10" s="4" t="s">
        <v>73</v>
      </c>
      <c r="B10" s="4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16" sqref="C16"/>
    </sheetView>
  </sheetViews>
  <sheetFormatPr defaultRowHeight="15"/>
  <cols>
    <col min="2" max="2" width="19.140625" bestFit="1" customWidth="1"/>
  </cols>
  <sheetData>
    <row r="2" spans="1:3">
      <c r="A2" t="s">
        <v>19</v>
      </c>
      <c r="B2" t="s">
        <v>90</v>
      </c>
      <c r="C2" t="s">
        <v>103</v>
      </c>
    </row>
    <row r="3" spans="1:3">
      <c r="A3" t="s">
        <v>20</v>
      </c>
      <c r="B3" t="s">
        <v>89</v>
      </c>
    </row>
    <row r="4" spans="1:3">
      <c r="A4" t="s">
        <v>21</v>
      </c>
      <c r="B4" t="s">
        <v>91</v>
      </c>
    </row>
    <row r="5" spans="1:3">
      <c r="A5" t="s">
        <v>23</v>
      </c>
      <c r="B5" t="s">
        <v>92</v>
      </c>
    </row>
    <row r="6" spans="1:3">
      <c r="A6" t="s">
        <v>50</v>
      </c>
      <c r="B6" t="s">
        <v>93</v>
      </c>
    </row>
    <row r="7" spans="1:3">
      <c r="A7" t="s">
        <v>51</v>
      </c>
      <c r="B7" t="s">
        <v>94</v>
      </c>
    </row>
    <row r="8" spans="1:3">
      <c r="A8" t="s">
        <v>52</v>
      </c>
      <c r="B8" t="s">
        <v>95</v>
      </c>
      <c r="C8" t="s">
        <v>104</v>
      </c>
    </row>
    <row r="9" spans="1:3">
      <c r="A9" t="s">
        <v>53</v>
      </c>
      <c r="B9" t="s">
        <v>96</v>
      </c>
    </row>
    <row r="10" spans="1:3">
      <c r="A10" t="s">
        <v>54</v>
      </c>
      <c r="B10" t="s">
        <v>97</v>
      </c>
    </row>
    <row r="11" spans="1:3">
      <c r="A11" t="s">
        <v>55</v>
      </c>
      <c r="B11" t="s">
        <v>98</v>
      </c>
    </row>
    <row r="12" spans="1:3">
      <c r="A12" t="s">
        <v>56</v>
      </c>
      <c r="B12" t="s">
        <v>99</v>
      </c>
    </row>
    <row r="13" spans="1:3">
      <c r="A13" t="s">
        <v>57</v>
      </c>
      <c r="B13" t="s">
        <v>100</v>
      </c>
    </row>
    <row r="14" spans="1:3">
      <c r="A14" t="s">
        <v>87</v>
      </c>
      <c r="B14" t="s">
        <v>101</v>
      </c>
      <c r="C14" t="s">
        <v>105</v>
      </c>
    </row>
    <row r="15" spans="1:3">
      <c r="A15" t="s">
        <v>88</v>
      </c>
      <c r="B15" t="s">
        <v>102</v>
      </c>
      <c r="C15" t="s">
        <v>104</v>
      </c>
    </row>
    <row r="16" spans="1:3">
      <c r="A16" t="s">
        <v>106</v>
      </c>
      <c r="B16" t="s">
        <v>107</v>
      </c>
      <c r="C1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A80" sqref="A80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MROUND(Maxes!B8*0.9,5)</f>
        <v>565</v>
      </c>
      <c r="C2" s="8">
        <f>MROUND(Maxes!B9*0.9,5)</f>
        <v>360</v>
      </c>
      <c r="D2" s="8">
        <f>MROUND(Maxes!B10*0.9,5)</f>
        <v>595</v>
      </c>
      <c r="E2" s="8">
        <f>MROUND(Maxes!B11*0.9,5)</f>
        <v>235</v>
      </c>
      <c r="F2" s="8">
        <f>MROUND(Maxes!B12*0.95,5)</f>
        <v>285</v>
      </c>
      <c r="G2" s="8"/>
    </row>
    <row r="3" spans="1:7" s="7" customFormat="1" ht="21.95" customHeight="1">
      <c r="A3" s="28" t="s">
        <v>18</v>
      </c>
      <c r="B3" s="39" t="s">
        <v>19</v>
      </c>
      <c r="C3" s="39" t="s">
        <v>20</v>
      </c>
      <c r="D3" s="39" t="s">
        <v>21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21.95" customHeight="1">
      <c r="A7" s="33" t="s">
        <v>28</v>
      </c>
      <c r="B7" s="35"/>
      <c r="C7" s="35"/>
      <c r="D7" s="35"/>
      <c r="E7" s="7" t="s">
        <v>86</v>
      </c>
    </row>
    <row r="8" spans="1:7" s="7" customFormat="1" ht="21.95" customHeight="1">
      <c r="A8" s="89" t="s">
        <v>0</v>
      </c>
      <c r="B8" s="11" t="str">
        <f>MROUND(0.45*$B$2,5)&amp;"x5"</f>
        <v>255x5</v>
      </c>
      <c r="C8" s="11" t="str">
        <f>MROUND(0.5*$B$2,5)&amp;"x5"</f>
        <v>285x5</v>
      </c>
      <c r="D8" s="11" t="str">
        <f>MROUND(0.45*$B$2,5)&amp;"x5"</f>
        <v>255x5</v>
      </c>
    </row>
    <row r="9" spans="1:7" s="7" customFormat="1" ht="21.95" customHeight="1">
      <c r="A9" s="90"/>
      <c r="B9" s="12" t="str">
        <f>MROUND(0.55*$B$2,5)&amp;"x5"</f>
        <v>310x5</v>
      </c>
      <c r="C9" s="12" t="str">
        <f>MROUND(0.6*$B$2,5)&amp;"x4"</f>
        <v>340x4</v>
      </c>
      <c r="D9" s="12" t="str">
        <f>MROUND(0.55*$B$2,5)&amp;"x4"</f>
        <v>310x4</v>
      </c>
    </row>
    <row r="10" spans="1:7" s="7" customFormat="1" ht="21.95" customHeight="1">
      <c r="A10" s="90"/>
      <c r="B10" s="12" t="str">
        <f>MROUND(0.65*$B$2,5)&amp;"x5"</f>
        <v>365x5</v>
      </c>
      <c r="C10" s="12" t="str">
        <f>MROUND(0.7*$B$2,5)&amp;"x3"</f>
        <v>395x3</v>
      </c>
      <c r="D10" s="12" t="str">
        <f>MROUND(0.65*$B$2,5)&amp;"x4"</f>
        <v>365x4</v>
      </c>
    </row>
    <row r="11" spans="1:7" s="7" customFormat="1" ht="21.95" customHeight="1">
      <c r="A11" s="90"/>
      <c r="B11" s="12" t="str">
        <f>MROUND(0.75*$B$2,5)&amp;"x5"</f>
        <v>425x5</v>
      </c>
      <c r="C11" s="12" t="str">
        <f>MROUND(0.8*$B$2,5)&amp;"x3"</f>
        <v>450x3</v>
      </c>
      <c r="D11" s="12" t="str">
        <f>MROUND(0.75*$B$2,5)&amp;"x5"</f>
        <v>425x5</v>
      </c>
    </row>
    <row r="12" spans="1:7" s="7" customFormat="1" ht="21.95" customHeight="1">
      <c r="A12" s="90"/>
      <c r="B12" s="12" t="str">
        <f>MROUND(0.85*$B$2,5)&amp;"x7-9"</f>
        <v>480x7-9</v>
      </c>
      <c r="C12" s="12" t="str">
        <f>MROUND(0.9*$B$2,5)&amp;"x5-7"</f>
        <v>510x5-7</v>
      </c>
      <c r="D12" s="12" t="str">
        <f>MROUND(0.85*$B$2,5)&amp;"x3"</f>
        <v>480x3</v>
      </c>
    </row>
    <row r="13" spans="1:7" s="7" customFormat="1" ht="21.95" customHeight="1">
      <c r="A13" s="90"/>
      <c r="B13" s="12" t="str">
        <f>MROUND(0.5*$B$2,5)&amp;"x5x10"</f>
        <v>285x5x10</v>
      </c>
      <c r="C13" s="12" t="str">
        <f>MROUND(0.45*$B$2,5)&amp;"x5x10"</f>
        <v>255x5x10</v>
      </c>
      <c r="D13" s="12" t="str">
        <f>MROUND(0.95*$B$2,5)&amp;"x3-5"</f>
        <v>535x3-5</v>
      </c>
    </row>
    <row r="14" spans="1:7" s="7" customFormat="1" ht="21.95" customHeight="1">
      <c r="A14" s="91"/>
      <c r="B14" s="13"/>
      <c r="C14" s="13"/>
      <c r="D14" s="14" t="str">
        <f>MROUND(0.4*$B$2,5)&amp;"x5x10"</f>
        <v>225x5x10</v>
      </c>
    </row>
    <row r="15" spans="1:7" s="7" customFormat="1" ht="21.95" customHeight="1">
      <c r="A15" s="37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21.95" customHeight="1">
      <c r="A16" s="37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21.95" customHeight="1">
      <c r="A17" s="37" t="s">
        <v>40</v>
      </c>
      <c r="B17" s="15" t="s">
        <v>41</v>
      </c>
      <c r="C17" s="15" t="s">
        <v>32</v>
      </c>
      <c r="D17" s="15" t="s">
        <v>42</v>
      </c>
    </row>
    <row r="18" spans="1:5" s="7" customFormat="1" ht="21.95" customHeight="1">
      <c r="A18" s="37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9" t="s">
        <v>19</v>
      </c>
      <c r="C24" s="39" t="s">
        <v>20</v>
      </c>
      <c r="D24" s="39" t="s">
        <v>21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7" t="s">
        <v>83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7" t="s">
        <v>84</v>
      </c>
    </row>
    <row r="27" spans="1:5" s="7" customFormat="1" ht="21.95" customHeight="1">
      <c r="A27" s="89" t="s">
        <v>1</v>
      </c>
      <c r="B27" s="11" t="str">
        <f>MROUND(0.6*$F$2,5)&amp;"x4"</f>
        <v>170x4</v>
      </c>
      <c r="C27" s="11" t="str">
        <f>MROUND(0.65*$F$2,5)&amp;"x4"</f>
        <v>185x4</v>
      </c>
      <c r="D27" s="11" t="str">
        <f>MROUND(0.57*$F$2,5)&amp;"x4"</f>
        <v>160x4</v>
      </c>
      <c r="E27" s="7" t="s">
        <v>85</v>
      </c>
    </row>
    <row r="28" spans="1:5" s="7" customFormat="1" ht="21.95" customHeight="1">
      <c r="A28" s="90"/>
      <c r="B28" s="12" t="str">
        <f>MROUND(0.7*$F$2,5)&amp;"x3"</f>
        <v>200x3</v>
      </c>
      <c r="C28" s="12" t="str">
        <f>MROUND(75*$F$2,5)&amp;"x3"</f>
        <v>21375x3</v>
      </c>
      <c r="D28" s="12" t="str">
        <f>MROUND(0.67*$F$2,5)&amp;"x3"</f>
        <v>190x3</v>
      </c>
      <c r="E28" s="7" t="s">
        <v>86</v>
      </c>
    </row>
    <row r="29" spans="1:5" s="7" customFormat="1" ht="21.95" customHeight="1">
      <c r="A29" s="90"/>
      <c r="B29" s="12" t="str">
        <f>MROUND(0.8*$F$2,5)&amp;"x2"</f>
        <v>230x2</v>
      </c>
      <c r="C29" s="12" t="str">
        <f>MROUND(0.85*$F$2,5)&amp;"x2"</f>
        <v>240x2</v>
      </c>
      <c r="D29" s="12" t="str">
        <f>MROUND(0.77*$F$2,5)&amp;"x2"</f>
        <v>220x2</v>
      </c>
    </row>
    <row r="30" spans="1:5" s="7" customFormat="1" ht="21.95" customHeight="1">
      <c r="A30" s="90"/>
      <c r="B30" s="12" t="str">
        <f>MROUND(0.9*$F$2,5)&amp;"x3x2"</f>
        <v>255x3x2</v>
      </c>
      <c r="C30" s="12" t="str">
        <f>MROUND(0.95*$F$2,5)&amp;"x5x1"</f>
        <v>270x5x1</v>
      </c>
      <c r="D30" s="12" t="str">
        <f>MROUND(0.87*$F$2,5)&amp;"x1"</f>
        <v>250x1</v>
      </c>
    </row>
    <row r="31" spans="1:5" s="7" customFormat="1" ht="21.95" customHeight="1">
      <c r="A31" s="91"/>
      <c r="B31" s="14"/>
      <c r="C31" s="14"/>
      <c r="D31" s="14" t="str">
        <f>MROUND(0.97*$F$2,5)&amp;"x4x1"</f>
        <v>275x4x1</v>
      </c>
    </row>
    <row r="32" spans="1:5" s="7" customFormat="1" ht="21.95" customHeight="1">
      <c r="A32" s="89" t="s">
        <v>4</v>
      </c>
      <c r="B32" s="9" t="str">
        <f>MROUND(0.45*$E$2,5)&amp;"x5"</f>
        <v>105x5</v>
      </c>
      <c r="C32" s="9" t="str">
        <f>MROUND(0.5*$E$2,5)&amp;"x5"</f>
        <v>120x5</v>
      </c>
      <c r="D32" s="9" t="str">
        <f>MROUND(0.45*$E$2,5)&amp;"x5"</f>
        <v>105x5</v>
      </c>
    </row>
    <row r="33" spans="1:8" s="7" customFormat="1" ht="21.95" customHeight="1">
      <c r="A33" s="90"/>
      <c r="B33" s="17" t="str">
        <f>MROUND(0.55*$E$2,5)&amp;"x5"</f>
        <v>130x5</v>
      </c>
      <c r="C33" s="17" t="str">
        <f>MROUND(0.6*$E$2,5)&amp;"x4"</f>
        <v>140x4</v>
      </c>
      <c r="D33" s="17" t="str">
        <f>MROUND(0.55*$E$2,5)&amp;"x4"</f>
        <v>130x4</v>
      </c>
    </row>
    <row r="34" spans="1:8" s="7" customFormat="1" ht="21.95" customHeight="1">
      <c r="A34" s="90"/>
      <c r="B34" s="17" t="str">
        <f>MROUND(0.65*$E$2,5)&amp;"x5"</f>
        <v>155x5</v>
      </c>
      <c r="C34" s="17" t="str">
        <f>MROUND(0.7*$E$2,5)&amp;"x3"</f>
        <v>165x3</v>
      </c>
      <c r="D34" s="17" t="str">
        <f>MROUND(0.65*$E$2,5)&amp;"x4"</f>
        <v>155x4</v>
      </c>
    </row>
    <row r="35" spans="1:8" s="7" customFormat="1" ht="21.95" customHeight="1">
      <c r="A35" s="90"/>
      <c r="B35" s="17" t="str">
        <f>MROUND(0.75*$E$2,5)&amp;"x5"</f>
        <v>175x5</v>
      </c>
      <c r="C35" s="17" t="str">
        <f>MROUND(0.8*$E$2,5)&amp;"x3"</f>
        <v>190x3</v>
      </c>
      <c r="D35" s="17" t="str">
        <f>MROUND(0.75*$E$2,5)&amp;"x5"</f>
        <v>175x5</v>
      </c>
    </row>
    <row r="36" spans="1:8" s="7" customFormat="1" ht="21.95" customHeight="1">
      <c r="A36" s="90"/>
      <c r="B36" s="17" t="str">
        <f>MROUND(0.85*$E$2,5)&amp;"x7-9"</f>
        <v>200x7-9</v>
      </c>
      <c r="C36" s="17" t="str">
        <f>MROUND(0.9*$E$2,5)&amp;"x5-7"</f>
        <v>210x5-7</v>
      </c>
      <c r="D36" s="17" t="str">
        <f>MROUND(0.85*$E$2,5)&amp;"x3"</f>
        <v>200x3</v>
      </c>
    </row>
    <row r="37" spans="1:8" s="7" customFormat="1" ht="21.95" customHeight="1">
      <c r="A37" s="90"/>
      <c r="B37" s="17" t="str">
        <f>MROUND(0.5*$E$2,5)&amp;"x5x10"</f>
        <v>120x5x10</v>
      </c>
      <c r="C37" s="17" t="str">
        <f>MROUND(0.45*$E$2,5)&amp;"x5x10"</f>
        <v>105x5x10</v>
      </c>
      <c r="D37" s="17" t="str">
        <f>MROUND(0.95*$E$2,5)&amp;"x3-5"</f>
        <v>225x3-5</v>
      </c>
    </row>
    <row r="38" spans="1:8" s="7" customFormat="1" ht="21.95" customHeight="1">
      <c r="A38" s="91"/>
      <c r="B38" s="14"/>
      <c r="C38" s="14"/>
      <c r="D38" s="14" t="str">
        <f>MROUND(0.4*$E$2,5)&amp;"x5x10"</f>
        <v>95x5x10</v>
      </c>
    </row>
    <row r="39" spans="1:8" s="7" customFormat="1" ht="21.95" customHeight="1">
      <c r="A39" s="37" t="s">
        <v>10</v>
      </c>
      <c r="B39" s="10">
        <v>30</v>
      </c>
      <c r="C39" s="10">
        <v>25</v>
      </c>
      <c r="D39" s="10">
        <v>20</v>
      </c>
    </row>
    <row r="40" spans="1:8" s="7" customFormat="1" ht="21.95" customHeight="1">
      <c r="A40" s="37" t="s">
        <v>123</v>
      </c>
      <c r="B40" s="18" t="s">
        <v>112</v>
      </c>
      <c r="C40" s="18" t="s">
        <v>113</v>
      </c>
      <c r="D40" s="18" t="s">
        <v>114</v>
      </c>
    </row>
    <row r="41" spans="1:8" s="7" customFormat="1" ht="21.95" customHeight="1">
      <c r="A41" s="38" t="s">
        <v>49</v>
      </c>
      <c r="B41" s="10" t="s">
        <v>11</v>
      </c>
      <c r="C41" s="10" t="s">
        <v>11</v>
      </c>
      <c r="D41" s="10" t="s">
        <v>11</v>
      </c>
    </row>
    <row r="42" spans="1:8" s="7" customFormat="1" ht="21.95" customHeight="1">
      <c r="A42" s="37" t="s">
        <v>61</v>
      </c>
      <c r="B42" s="10" t="s">
        <v>111</v>
      </c>
      <c r="C42" s="10" t="s">
        <v>111</v>
      </c>
      <c r="D42" s="10" t="s">
        <v>111</v>
      </c>
      <c r="E42" s="20"/>
      <c r="F42" s="20"/>
      <c r="G42" s="20"/>
    </row>
    <row r="43" spans="1:8" s="7" customFormat="1" ht="21.95" customHeight="1">
      <c r="A43" s="40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40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9" t="s">
        <v>19</v>
      </c>
      <c r="C45" s="39" t="s">
        <v>20</v>
      </c>
      <c r="D45" s="39" t="s">
        <v>21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7" t="s">
        <v>83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7" t="s">
        <v>84</v>
      </c>
    </row>
    <row r="48" spans="1:8" s="7" customFormat="1" ht="21.95" customHeight="1">
      <c r="A48" s="89" t="s">
        <v>24</v>
      </c>
      <c r="B48" s="9" t="str">
        <f>MROUND(0.6*0.75*$F$2,5)&amp;"x4"</f>
        <v>130x4</v>
      </c>
      <c r="C48" s="9" t="str">
        <f>MROUND(0.6*0.75*$F$2,5)&amp;"x4"</f>
        <v>130x4</v>
      </c>
      <c r="D48" s="9" t="str">
        <f>MROUND(0.6*0.75*$F$2,5)&amp;"x4"</f>
        <v>130x4</v>
      </c>
      <c r="E48" s="7" t="s">
        <v>85</v>
      </c>
    </row>
    <row r="49" spans="1:5" s="7" customFormat="1" ht="21.95" customHeight="1">
      <c r="A49" s="91"/>
      <c r="B49" s="14" t="str">
        <f>MROUND(0.7*0.75*$F$2,5)&amp;"x5x2"</f>
        <v>150x5x2</v>
      </c>
      <c r="C49" s="14" t="str">
        <f>MROUND(0.7*0.75*$F$2,5)&amp;"x5x2"</f>
        <v>150x5x2</v>
      </c>
      <c r="D49" s="14" t="str">
        <f>MROUND(0.7*0.75*$F$2,5)&amp;"x5x2"</f>
        <v>150x5x2</v>
      </c>
      <c r="E49" s="7" t="s">
        <v>86</v>
      </c>
    </row>
    <row r="50" spans="1:5" s="7" customFormat="1" ht="21.95" customHeight="1">
      <c r="A50" s="89" t="s">
        <v>115</v>
      </c>
      <c r="B50" s="9" t="str">
        <f>MROUND(0.45*$D$2,5)&amp;"x5"</f>
        <v>270x5</v>
      </c>
      <c r="C50" s="9" t="str">
        <f>MROUND(0.5*$D$2,5)&amp;"x5"</f>
        <v>300x5</v>
      </c>
      <c r="D50" s="9" t="str">
        <f>MROUND(0.45*$D$2,5)&amp;"x5"</f>
        <v>270x5</v>
      </c>
    </row>
    <row r="51" spans="1:5" s="7" customFormat="1" ht="21.95" customHeight="1">
      <c r="A51" s="90"/>
      <c r="B51" s="17" t="str">
        <f>MROUND(0.55*$D$2,5)&amp;"x5"</f>
        <v>325x5</v>
      </c>
      <c r="C51" s="17" t="str">
        <f>MROUND(0.6*$D$2,5)&amp;"x4"</f>
        <v>355x4</v>
      </c>
      <c r="D51" s="17" t="str">
        <f>MROUND(0.55*$D$2,5)&amp;"x4"</f>
        <v>325x4</v>
      </c>
    </row>
    <row r="52" spans="1:5" s="7" customFormat="1" ht="21.95" customHeight="1">
      <c r="A52" s="90"/>
      <c r="B52" s="17" t="str">
        <f>MROUND(0.65*$D$2,5)&amp;"x5"</f>
        <v>385x5</v>
      </c>
      <c r="C52" s="17" t="str">
        <f>MROUND(0.7*$D$2,5)&amp;"x3"</f>
        <v>415x3</v>
      </c>
      <c r="D52" s="17" t="str">
        <f>MROUND(0.65*$D$2,5)&amp;"x4"</f>
        <v>385x4</v>
      </c>
    </row>
    <row r="53" spans="1:5" s="7" customFormat="1" ht="21.95" customHeight="1">
      <c r="A53" s="90"/>
      <c r="B53" s="17" t="str">
        <f>MROUND(0.75*$D$2,5)&amp;"x5"</f>
        <v>445x5</v>
      </c>
      <c r="C53" s="17" t="str">
        <f>MROUND(0.8*$D$2,5)&amp;"x3"</f>
        <v>475x3</v>
      </c>
      <c r="D53" s="17" t="str">
        <f>MROUND(0.75*$D$2,5)&amp;"x5"</f>
        <v>445x5</v>
      </c>
    </row>
    <row r="54" spans="1:5" s="7" customFormat="1" ht="21.95" customHeight="1">
      <c r="A54" s="90"/>
      <c r="B54" s="17" t="str">
        <f>MROUND(0.85*$D$2,5)&amp;"x7-9"</f>
        <v>505x7-9</v>
      </c>
      <c r="C54" s="17" t="str">
        <f>MROUND(0.9*$D$2,5)&amp;"x5-7"</f>
        <v>535x5-7</v>
      </c>
      <c r="D54" s="17" t="str">
        <f>MROUND(0.85*$D$2,5)&amp;"x3"</f>
        <v>505x3</v>
      </c>
    </row>
    <row r="55" spans="1:5" s="7" customFormat="1" ht="21.95" customHeight="1">
      <c r="A55" s="90"/>
      <c r="B55" s="17" t="str">
        <f>MROUND(0.5*$D$2,5)&amp;"x5x10"</f>
        <v>300x5x10</v>
      </c>
      <c r="C55" s="17" t="str">
        <f>MROUND(0.45*$D$2,5)&amp;"x5x10"</f>
        <v>270x5x10</v>
      </c>
      <c r="D55" s="17" t="str">
        <f>MROUND(0.95*$D$2,5)&amp;"x3-5"</f>
        <v>565x3-5</v>
      </c>
    </row>
    <row r="56" spans="1:5" s="7" customFormat="1" ht="21.95" customHeight="1">
      <c r="A56" s="91"/>
      <c r="B56" s="17"/>
      <c r="C56" s="17"/>
      <c r="D56" s="17" t="str">
        <f>MROUND(0.4*$D$2,5)&amp;"x5x10"</f>
        <v>240x5x10</v>
      </c>
    </row>
    <row r="57" spans="1:5" s="7" customFormat="1" ht="21.95" customHeight="1">
      <c r="A57" s="37" t="s">
        <v>62</v>
      </c>
      <c r="B57" s="10" t="s">
        <v>13</v>
      </c>
      <c r="C57" s="10" t="s">
        <v>13</v>
      </c>
      <c r="D57" s="10" t="s">
        <v>13</v>
      </c>
    </row>
    <row r="58" spans="1:5" s="7" customFormat="1" ht="21.95" customHeight="1">
      <c r="A58" s="37" t="s">
        <v>14</v>
      </c>
      <c r="B58" s="10" t="s">
        <v>17</v>
      </c>
      <c r="C58" s="10" t="s">
        <v>17</v>
      </c>
      <c r="D58" s="10" t="s">
        <v>17</v>
      </c>
    </row>
    <row r="59" spans="1:5" s="7" customFormat="1" ht="21.95" customHeight="1">
      <c r="A59" s="37" t="s">
        <v>9</v>
      </c>
      <c r="B59" s="10" t="s">
        <v>22</v>
      </c>
      <c r="C59" s="10" t="s">
        <v>22</v>
      </c>
      <c r="D59" s="10" t="s">
        <v>22</v>
      </c>
    </row>
    <row r="60" spans="1:5" s="7" customFormat="1" ht="21.95" customHeight="1">
      <c r="A60" s="37" t="s">
        <v>25</v>
      </c>
      <c r="B60" s="15" t="s">
        <v>29</v>
      </c>
      <c r="C60" s="15" t="s">
        <v>29</v>
      </c>
      <c r="D60" s="1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9" t="s">
        <v>19</v>
      </c>
      <c r="C66" s="39" t="s">
        <v>20</v>
      </c>
      <c r="D66" s="39" t="s">
        <v>21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9" t="s">
        <v>16</v>
      </c>
      <c r="E67" s="7" t="s">
        <v>83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9" t="s">
        <v>70</v>
      </c>
      <c r="E68" s="7" t="s">
        <v>84</v>
      </c>
    </row>
    <row r="69" spans="1:7" s="7" customFormat="1" ht="21.95" customHeight="1">
      <c r="A69" s="89" t="s">
        <v>43</v>
      </c>
      <c r="B69" s="9" t="str">
        <f>MROUND(0.6*$F$2,5)&amp;"x4"</f>
        <v>170x4</v>
      </c>
      <c r="C69" s="9" t="str">
        <f>MROUND(0.6*$F$2,5)&amp;"x4"</f>
        <v>170x4</v>
      </c>
      <c r="D69" s="9" t="str">
        <f>MROUND(0.6*$F$2,5)&amp;"x4"</f>
        <v>170x4</v>
      </c>
      <c r="E69" s="7" t="s">
        <v>85</v>
      </c>
    </row>
    <row r="70" spans="1:7" s="7" customFormat="1" ht="21.95" customHeight="1">
      <c r="A70" s="91"/>
      <c r="B70" s="14" t="str">
        <f>MROUND(0.7*$F$2,5)&amp;"x5x2"</f>
        <v>200x5x2</v>
      </c>
      <c r="C70" s="14" t="str">
        <f>MROUND(0.7*$F$2,5)&amp;"x5x2"</f>
        <v>200x5x2</v>
      </c>
      <c r="D70" s="14" t="str">
        <f>MROUND(0.7*$F$2,5)&amp;"x5x2"</f>
        <v>200x5x2</v>
      </c>
      <c r="E70" s="7" t="s">
        <v>86</v>
      </c>
    </row>
    <row r="71" spans="1:7" s="7" customFormat="1" ht="21.95" customHeight="1">
      <c r="A71" s="92" t="s">
        <v>44</v>
      </c>
      <c r="B71" s="9" t="str">
        <f>MROUND(0.45*$C$2,5)&amp;"x5"</f>
        <v>160x5</v>
      </c>
      <c r="C71" s="9" t="str">
        <f>MROUND(0.5*$C$2,5)&amp;"x5"</f>
        <v>180x5</v>
      </c>
      <c r="D71" s="9" t="str">
        <f>MROUND(0.45*$C$2,5)&amp;"x5"</f>
        <v>160x5</v>
      </c>
    </row>
    <row r="72" spans="1:7" s="7" customFormat="1" ht="21.95" customHeight="1">
      <c r="A72" s="93"/>
      <c r="B72" s="17" t="str">
        <f>MROUND(0.55*$C$2,5)&amp;"x5"</f>
        <v>200x5</v>
      </c>
      <c r="C72" s="17" t="str">
        <f>MROUND(0.6*$C$2,5)&amp;"x4"</f>
        <v>215x4</v>
      </c>
      <c r="D72" s="17" t="str">
        <f>MROUND(0.55*$C$2,5)&amp;"x4"</f>
        <v>200x4</v>
      </c>
    </row>
    <row r="73" spans="1:7" s="7" customFormat="1" ht="21.95" customHeight="1">
      <c r="A73" s="93"/>
      <c r="B73" s="17" t="str">
        <f>MROUND(0.65*$C$2,5)&amp;"x5"</f>
        <v>235x5</v>
      </c>
      <c r="C73" s="17" t="str">
        <f>MROUND(0.7*$C$2,5)&amp;"x3"</f>
        <v>250x3</v>
      </c>
      <c r="D73" s="17" t="str">
        <f>MROUND(0.65*$C$2,5)&amp;"x4"</f>
        <v>235x4</v>
      </c>
    </row>
    <row r="74" spans="1:7" s="7" customFormat="1" ht="21.95" customHeight="1">
      <c r="A74" s="93"/>
      <c r="B74" s="17" t="str">
        <f>MROUND(0.75*$C$2,5)&amp;"x5"</f>
        <v>270x5</v>
      </c>
      <c r="C74" s="17" t="str">
        <f>MROUND(0.8*$C$2,5)&amp;"x3"</f>
        <v>290x3</v>
      </c>
      <c r="D74" s="17" t="str">
        <f>MROUND(0.75*$C$2,5)&amp;"x5"</f>
        <v>270x5</v>
      </c>
    </row>
    <row r="75" spans="1:7" s="7" customFormat="1" ht="21.95" customHeight="1">
      <c r="A75" s="93"/>
      <c r="B75" s="17" t="str">
        <f>MROUND(0.85*$C$2,5)&amp;"x7-9"</f>
        <v>305x7-9</v>
      </c>
      <c r="C75" s="17" t="str">
        <f>MROUND(0.9*$C$2,5)&amp;"x5-7"</f>
        <v>325x5-7</v>
      </c>
      <c r="D75" s="17" t="str">
        <f>MROUND(0.85*$C$2,5)&amp;"x3"</f>
        <v>305x3</v>
      </c>
    </row>
    <row r="76" spans="1:7" s="7" customFormat="1" ht="21.95" customHeight="1">
      <c r="A76" s="93"/>
      <c r="B76" s="17" t="str">
        <f>MROUND(0.5*$C$2,5)&amp;"x5x10"</f>
        <v>180x5x10</v>
      </c>
      <c r="C76" s="17" t="str">
        <f>MROUND(0.45*$C$2,5)&amp;"x5x10"</f>
        <v>160x5x10</v>
      </c>
      <c r="D76" s="17" t="str">
        <f>MROUND(0.95*$C$2,5)&amp;"x3-5"</f>
        <v>340x3-5</v>
      </c>
    </row>
    <row r="77" spans="1:7" s="7" customFormat="1" ht="21.95" customHeight="1">
      <c r="A77" s="94"/>
      <c r="B77" s="17"/>
      <c r="C77" s="17"/>
      <c r="D77" s="17" t="str">
        <f>MROUND(0.4*$C$2,5)&amp;"x5x10"</f>
        <v>145x5x10</v>
      </c>
    </row>
    <row r="78" spans="1:7" s="7" customFormat="1" ht="21.95" customHeight="1">
      <c r="A78" s="32" t="s">
        <v>48</v>
      </c>
      <c r="B78" s="23" t="str">
        <f>MROUND($F$2,5)&amp;"x6x3"</f>
        <v>285x6x3</v>
      </c>
      <c r="C78" s="23" t="str">
        <f>MROUND($F$2,5)&amp;"x6x3"</f>
        <v>285x6x3</v>
      </c>
      <c r="D78" s="23" t="str">
        <f>MROUND($F$2,5)&amp;"x6x3"</f>
        <v>285x6x3</v>
      </c>
      <c r="E78" s="2"/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14" t="s">
        <v>22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17" t="s">
        <v>47</v>
      </c>
    </row>
    <row r="81" spans="1:4" ht="20.100000000000001" customHeight="1">
      <c r="A81" s="87" t="s">
        <v>126</v>
      </c>
      <c r="B81" s="9" t="s">
        <v>121</v>
      </c>
      <c r="C81" s="9" t="s">
        <v>121</v>
      </c>
      <c r="D81" s="9" t="s">
        <v>121</v>
      </c>
    </row>
    <row r="82" spans="1:4" ht="20.100000000000001" customHeight="1">
      <c r="A82" s="88"/>
      <c r="B82" s="14" t="s">
        <v>122</v>
      </c>
      <c r="C82" s="14" t="s">
        <v>122</v>
      </c>
      <c r="D82" s="14" t="s">
        <v>122</v>
      </c>
    </row>
    <row r="83" spans="1:4" ht="20.100000000000001" customHeight="1">
      <c r="A83" s="31" t="s">
        <v>8</v>
      </c>
      <c r="B83" s="14">
        <v>60</v>
      </c>
      <c r="C83" s="14">
        <v>50</v>
      </c>
      <c r="D83" s="14">
        <v>40</v>
      </c>
    </row>
    <row r="85" spans="1:4" ht="20.100000000000001" customHeight="1">
      <c r="A85" s="19" t="s">
        <v>127</v>
      </c>
    </row>
    <row r="86" spans="1:4" ht="20.100000000000001" customHeight="1">
      <c r="A86" s="19" t="s">
        <v>128</v>
      </c>
    </row>
  </sheetData>
  <mergeCells count="8">
    <mergeCell ref="A81:A82"/>
    <mergeCell ref="A8:A14"/>
    <mergeCell ref="A32:A38"/>
    <mergeCell ref="A27:A31"/>
    <mergeCell ref="A69:A70"/>
    <mergeCell ref="A71:A77"/>
    <mergeCell ref="A50:A56"/>
    <mergeCell ref="A48:A49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95" t="s">
        <v>19</v>
      </c>
      <c r="B1" s="95"/>
      <c r="C1" s="95"/>
      <c r="D1" s="95"/>
      <c r="E1" s="95"/>
      <c r="F1" s="95"/>
      <c r="G1" s="95"/>
      <c r="H1" s="95"/>
      <c r="I1" s="95"/>
    </row>
    <row r="2" spans="1:9">
      <c r="A2" s="96" t="s">
        <v>130</v>
      </c>
      <c r="B2" s="96"/>
      <c r="C2" s="96"/>
      <c r="D2" s="96"/>
      <c r="E2" s="96"/>
      <c r="F2" s="96"/>
      <c r="G2" s="96"/>
      <c r="H2" s="96"/>
      <c r="I2" s="96"/>
    </row>
    <row r="3" spans="1:9">
      <c r="A3" s="60" t="s">
        <v>131</v>
      </c>
      <c r="C3" s="60" t="s">
        <v>132</v>
      </c>
      <c r="D3" s="60"/>
      <c r="E3" s="60" t="s">
        <v>133</v>
      </c>
      <c r="F3" s="60"/>
      <c r="G3" s="60" t="s">
        <v>134</v>
      </c>
      <c r="H3" s="60"/>
      <c r="I3" s="60"/>
    </row>
    <row r="4" spans="1:9">
      <c r="A4" s="60" t="s">
        <v>135</v>
      </c>
      <c r="C4" s="60" t="s">
        <v>136</v>
      </c>
      <c r="D4" s="60"/>
      <c r="E4" s="60" t="s">
        <v>137</v>
      </c>
      <c r="F4" s="60"/>
      <c r="G4" s="60" t="s">
        <v>138</v>
      </c>
      <c r="H4" s="60"/>
      <c r="I4" s="60"/>
    </row>
    <row r="5" spans="1:9">
      <c r="A5" s="60" t="s">
        <v>139</v>
      </c>
      <c r="C5" s="60" t="s">
        <v>140</v>
      </c>
      <c r="D5" s="60"/>
      <c r="E5" s="60"/>
      <c r="F5" s="60" t="s">
        <v>141</v>
      </c>
      <c r="G5" s="60"/>
      <c r="H5" s="60"/>
      <c r="I5" s="60"/>
    </row>
    <row r="6" spans="1:9">
      <c r="A6" s="60" t="s">
        <v>142</v>
      </c>
      <c r="C6" s="60" t="s">
        <v>143</v>
      </c>
      <c r="D6" s="60"/>
      <c r="E6" s="60"/>
      <c r="F6" s="60"/>
      <c r="G6" s="60"/>
      <c r="H6" s="60"/>
      <c r="I6" s="60"/>
    </row>
    <row r="7" spans="1:9" ht="12.75" customHeight="1">
      <c r="C7" s="60"/>
      <c r="D7" s="60"/>
      <c r="E7" s="60"/>
      <c r="F7" s="60"/>
      <c r="G7" s="60"/>
      <c r="H7" s="60"/>
      <c r="I7" s="60"/>
    </row>
    <row r="8" spans="1:9">
      <c r="A8" s="96" t="s">
        <v>144</v>
      </c>
      <c r="B8" s="96"/>
      <c r="C8" s="96"/>
      <c r="D8" s="96"/>
      <c r="E8" s="96"/>
      <c r="F8" s="96"/>
      <c r="G8" s="96"/>
      <c r="H8" s="96"/>
      <c r="I8" s="96"/>
    </row>
    <row r="9" spans="1:9">
      <c r="A9" s="60" t="s">
        <v>145</v>
      </c>
      <c r="C9" s="60" t="s">
        <v>146</v>
      </c>
      <c r="D9" s="60"/>
      <c r="E9" s="60" t="s">
        <v>147</v>
      </c>
      <c r="F9" s="60"/>
      <c r="G9" s="60" t="s">
        <v>148</v>
      </c>
      <c r="H9" s="60"/>
      <c r="I9" s="60"/>
    </row>
    <row r="10" spans="1:9">
      <c r="A10" s="60" t="s">
        <v>149</v>
      </c>
      <c r="C10" s="60" t="s">
        <v>150</v>
      </c>
      <c r="D10" s="60"/>
      <c r="E10" s="60" t="s">
        <v>151</v>
      </c>
      <c r="F10" s="60"/>
      <c r="G10" s="60"/>
      <c r="H10" s="60"/>
      <c r="I10" s="60"/>
    </row>
    <row r="11" spans="1:9" ht="11.25" customHeight="1">
      <c r="C11" s="60"/>
      <c r="D11" s="60"/>
      <c r="E11" s="60"/>
      <c r="F11" s="60"/>
      <c r="G11" s="60"/>
      <c r="H11" s="60"/>
      <c r="I11" s="60"/>
    </row>
    <row r="12" spans="1:9" ht="18">
      <c r="A12" s="61" t="s">
        <v>152</v>
      </c>
      <c r="C12" s="60" t="s">
        <v>153</v>
      </c>
      <c r="D12" s="60" t="s">
        <v>154</v>
      </c>
      <c r="E12" s="60"/>
      <c r="F12" s="60"/>
      <c r="G12" s="60"/>
      <c r="H12" s="60"/>
      <c r="I12" s="60"/>
    </row>
    <row r="13" spans="1:9">
      <c r="A13" s="62" t="s">
        <v>155</v>
      </c>
      <c r="B13" s="62"/>
      <c r="C13" s="60" t="s">
        <v>156</v>
      </c>
      <c r="D13" s="60"/>
      <c r="E13" s="60"/>
      <c r="F13" s="60"/>
      <c r="G13" s="60"/>
      <c r="H13" s="60"/>
      <c r="I13" s="60"/>
    </row>
    <row r="14" spans="1:9">
      <c r="A14" s="62" t="s">
        <v>157</v>
      </c>
      <c r="C14" s="60" t="s">
        <v>158</v>
      </c>
      <c r="D14" s="60"/>
      <c r="E14" s="60"/>
      <c r="G14" s="60"/>
      <c r="H14" s="60"/>
      <c r="I14" s="60"/>
    </row>
    <row r="15" spans="1:9">
      <c r="A15" s="63" t="s">
        <v>159</v>
      </c>
    </row>
    <row r="16" spans="1:9">
      <c r="A16" s="63" t="s">
        <v>160</v>
      </c>
      <c r="B16" s="1"/>
    </row>
    <row r="17" spans="1:13">
      <c r="A17" s="64" t="s">
        <v>161</v>
      </c>
      <c r="B17" s="60"/>
      <c r="C17" s="60" t="s">
        <v>158</v>
      </c>
      <c r="F17" t="s">
        <v>162</v>
      </c>
    </row>
    <row r="18" spans="1:13">
      <c r="A18" s="62" t="s">
        <v>163</v>
      </c>
      <c r="C18" s="60" t="s">
        <v>164</v>
      </c>
      <c r="D18" s="60"/>
      <c r="E18" s="60"/>
      <c r="F18" s="60" t="s">
        <v>165</v>
      </c>
      <c r="G18" s="60"/>
      <c r="H18" s="60"/>
      <c r="I18" s="60"/>
    </row>
    <row r="19" spans="1:13">
      <c r="B19" s="60"/>
      <c r="C19" s="60" t="s">
        <v>166</v>
      </c>
      <c r="D19" s="60"/>
      <c r="E19" s="60"/>
      <c r="F19" s="60" t="s">
        <v>165</v>
      </c>
      <c r="G19" s="60"/>
      <c r="H19" s="60"/>
      <c r="I19" s="60"/>
    </row>
    <row r="20" spans="1:13" ht="11.25" customHeight="1">
      <c r="B20" s="60"/>
      <c r="C20" s="60"/>
      <c r="D20" s="60"/>
      <c r="E20" s="60"/>
      <c r="F20" s="60"/>
      <c r="G20" s="60"/>
      <c r="H20" s="60"/>
      <c r="I20" s="60"/>
    </row>
    <row r="21" spans="1:13" ht="18">
      <c r="A21" s="61" t="s">
        <v>167</v>
      </c>
      <c r="B21" s="60"/>
      <c r="C21" s="60" t="s">
        <v>168</v>
      </c>
      <c r="D21" s="60"/>
      <c r="E21" s="60" t="s">
        <v>169</v>
      </c>
      <c r="F21" s="60"/>
      <c r="G21" s="60"/>
      <c r="H21" s="60"/>
      <c r="I21" s="60"/>
    </row>
    <row r="22" spans="1:13">
      <c r="A22" s="62" t="s">
        <v>163</v>
      </c>
      <c r="B22" s="60"/>
      <c r="C22" s="60" t="s">
        <v>170</v>
      </c>
      <c r="D22" s="60"/>
      <c r="E22" s="60"/>
      <c r="F22" s="60" t="s">
        <v>171</v>
      </c>
      <c r="G22" s="60"/>
      <c r="H22" s="60"/>
      <c r="I22" s="60"/>
    </row>
    <row r="23" spans="1:13">
      <c r="A23" s="62" t="s">
        <v>172</v>
      </c>
      <c r="B23" s="60"/>
      <c r="C23" s="60" t="s">
        <v>173</v>
      </c>
      <c r="D23" s="60"/>
      <c r="E23" s="60"/>
      <c r="F23" s="60" t="s">
        <v>174</v>
      </c>
      <c r="G23" s="60"/>
      <c r="H23" s="60"/>
      <c r="I23" s="60"/>
    </row>
    <row r="24" spans="1:13">
      <c r="A24" s="62" t="s">
        <v>175</v>
      </c>
      <c r="B24" s="60"/>
      <c r="C24" s="60" t="s">
        <v>176</v>
      </c>
      <c r="D24" s="60"/>
      <c r="E24" s="60"/>
      <c r="F24" s="60" t="s">
        <v>177</v>
      </c>
      <c r="G24" s="60"/>
      <c r="H24" s="60"/>
      <c r="I24" s="60"/>
    </row>
    <row r="25" spans="1:13">
      <c r="C25" s="60" t="s">
        <v>178</v>
      </c>
      <c r="F25" s="65"/>
    </row>
    <row r="26" spans="1:13">
      <c r="A26" s="62" t="s">
        <v>179</v>
      </c>
      <c r="C26" s="60" t="s">
        <v>180</v>
      </c>
      <c r="E26" t="s">
        <v>181</v>
      </c>
      <c r="G26" t="s">
        <v>182</v>
      </c>
    </row>
    <row r="27" spans="1:13" ht="18.75">
      <c r="A27" s="62" t="s">
        <v>172</v>
      </c>
      <c r="B27" s="66"/>
      <c r="C27" s="62" t="s">
        <v>175</v>
      </c>
      <c r="D27" s="66"/>
      <c r="E27" s="66"/>
      <c r="F27" s="66"/>
      <c r="G27" s="66"/>
      <c r="H27" s="66"/>
    </row>
    <row r="28" spans="1:13" ht="18.75">
      <c r="A28" s="67" t="s">
        <v>183</v>
      </c>
      <c r="B28" s="66"/>
      <c r="C28" s="60" t="s">
        <v>184</v>
      </c>
      <c r="E28" s="62"/>
      <c r="F28" s="66"/>
      <c r="G28" s="66"/>
      <c r="H28" s="66"/>
    </row>
    <row r="29" spans="1:13">
      <c r="A29" s="62" t="s">
        <v>172</v>
      </c>
      <c r="C29" s="62" t="s">
        <v>175</v>
      </c>
    </row>
    <row r="30" spans="1:13" ht="12.75" customHeight="1"/>
    <row r="31" spans="1:13" ht="18.75">
      <c r="A31" s="61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66"/>
    </row>
    <row r="32" spans="1:13">
      <c r="A32" s="62" t="s">
        <v>155</v>
      </c>
      <c r="B32" s="62"/>
      <c r="C32" s="60" t="s">
        <v>156</v>
      </c>
      <c r="D32" s="60"/>
      <c r="E32" s="1"/>
      <c r="F32" s="1"/>
      <c r="G32" s="1"/>
      <c r="H32" s="1"/>
      <c r="I32" s="1"/>
      <c r="J32" s="1"/>
      <c r="K32" s="1"/>
      <c r="L32" s="1"/>
      <c r="M32" s="1"/>
    </row>
    <row r="33" spans="1:13" ht="8.25" customHeight="1">
      <c r="A33" s="62"/>
      <c r="B33" s="62"/>
      <c r="C33" s="60"/>
      <c r="D33" s="60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68" t="s">
        <v>188</v>
      </c>
      <c r="B34" s="1"/>
      <c r="C34" s="1"/>
      <c r="D34" t="s">
        <v>189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68" t="s">
        <v>190</v>
      </c>
      <c r="B35" s="1"/>
      <c r="C35" s="1"/>
      <c r="D35" t="s">
        <v>189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62" t="s">
        <v>191</v>
      </c>
      <c r="B36" s="1"/>
      <c r="C36" s="1"/>
      <c r="D36" t="s">
        <v>189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18.75">
      <c r="A37" s="62" t="s">
        <v>192</v>
      </c>
      <c r="B37" s="1"/>
      <c r="C37" s="1"/>
      <c r="D37" t="s">
        <v>189</v>
      </c>
      <c r="E37" s="66"/>
    </row>
    <row r="38" spans="1:13" ht="11.25" customHeight="1">
      <c r="B38" s="66"/>
      <c r="C38" s="66"/>
      <c r="D38" s="66"/>
      <c r="F38" s="69"/>
      <c r="G38" s="69"/>
    </row>
    <row r="39" spans="1:13">
      <c r="A39" s="62" t="s">
        <v>193</v>
      </c>
      <c r="C39" t="s">
        <v>194</v>
      </c>
      <c r="D39" s="1"/>
    </row>
    <row r="40" spans="1:13" ht="15.75">
      <c r="A40" s="70"/>
      <c r="C40" s="69"/>
      <c r="D40" t="s">
        <v>195</v>
      </c>
      <c r="E40" s="69"/>
      <c r="F40" s="69"/>
      <c r="G40" s="69"/>
      <c r="H40" s="69"/>
    </row>
    <row r="41" spans="1:13" ht="15.75">
      <c r="B41" s="69"/>
      <c r="C41" s="69"/>
      <c r="D41" s="1" t="s">
        <v>196</v>
      </c>
      <c r="E41" s="70"/>
      <c r="F41" s="69"/>
      <c r="G41" s="69"/>
      <c r="H41" s="69"/>
    </row>
    <row r="42" spans="1:13" ht="15.75">
      <c r="A42" s="62" t="s">
        <v>197</v>
      </c>
      <c r="B42" s="69"/>
      <c r="C42" s="1" t="s">
        <v>198</v>
      </c>
      <c r="D42" s="70"/>
      <c r="E42" s="70"/>
      <c r="F42" s="69"/>
      <c r="G42" s="69"/>
      <c r="H42" s="69"/>
    </row>
    <row r="43" spans="1:13" ht="15.75">
      <c r="B43" s="69"/>
      <c r="C43" s="69"/>
      <c r="D43" s="70"/>
      <c r="E43" s="70"/>
      <c r="F43" s="69"/>
      <c r="G43" s="69"/>
      <c r="H43" s="69"/>
    </row>
    <row r="44" spans="1:13" ht="18">
      <c r="A44" s="61" t="s">
        <v>199</v>
      </c>
      <c r="B44" s="69"/>
      <c r="C44" s="69"/>
      <c r="D44" s="70"/>
      <c r="E44" s="70"/>
      <c r="F44" s="69"/>
      <c r="G44" s="69"/>
      <c r="H44" s="69"/>
    </row>
    <row r="45" spans="1:13" ht="15.75">
      <c r="A45" s="62" t="s">
        <v>200</v>
      </c>
      <c r="B45" s="69"/>
      <c r="C45" s="1" t="s">
        <v>201</v>
      </c>
      <c r="D45" s="71"/>
      <c r="E45" s="60" t="s">
        <v>202</v>
      </c>
      <c r="F45" s="2" t="s">
        <v>203</v>
      </c>
      <c r="G45" s="72"/>
      <c r="H45" t="s">
        <v>204</v>
      </c>
      <c r="I45" s="72"/>
    </row>
    <row r="46" spans="1:13" ht="15.75">
      <c r="D46" s="70"/>
      <c r="F46" s="73"/>
    </row>
    <row r="47" spans="1:13" ht="21">
      <c r="A47" s="95" t="s">
        <v>20</v>
      </c>
      <c r="B47" s="95"/>
      <c r="C47" s="95"/>
      <c r="D47" s="95"/>
      <c r="E47" s="95"/>
      <c r="F47" s="95"/>
      <c r="G47" s="95"/>
      <c r="H47" s="95"/>
      <c r="I47" s="95"/>
    </row>
    <row r="48" spans="1:13">
      <c r="A48" s="96" t="s">
        <v>130</v>
      </c>
      <c r="B48" s="96"/>
      <c r="C48" s="96"/>
      <c r="D48" s="96"/>
      <c r="E48" s="96"/>
      <c r="F48" s="96"/>
      <c r="G48" s="96"/>
      <c r="H48" s="96"/>
      <c r="I48" s="96"/>
    </row>
    <row r="49" spans="1:9">
      <c r="A49" s="60" t="s">
        <v>131</v>
      </c>
      <c r="C49" s="60" t="s">
        <v>132</v>
      </c>
      <c r="D49" s="60"/>
      <c r="E49" s="60" t="s">
        <v>133</v>
      </c>
      <c r="F49" s="60"/>
      <c r="G49" s="60" t="s">
        <v>134</v>
      </c>
      <c r="H49" s="60"/>
      <c r="I49" s="60"/>
    </row>
    <row r="50" spans="1:9">
      <c r="A50" s="60" t="s">
        <v>135</v>
      </c>
      <c r="C50" s="60" t="s">
        <v>136</v>
      </c>
      <c r="D50" s="60"/>
      <c r="E50" s="60" t="s">
        <v>137</v>
      </c>
      <c r="F50" s="60"/>
      <c r="G50" s="60" t="s">
        <v>138</v>
      </c>
      <c r="H50" s="60"/>
      <c r="I50" s="60"/>
    </row>
    <row r="51" spans="1:9">
      <c r="A51" s="60" t="s">
        <v>139</v>
      </c>
      <c r="C51" s="60" t="s">
        <v>140</v>
      </c>
      <c r="D51" s="60"/>
      <c r="E51" s="60"/>
      <c r="F51" s="60" t="s">
        <v>141</v>
      </c>
      <c r="G51" s="60"/>
      <c r="H51" s="60"/>
      <c r="I51" s="60"/>
    </row>
    <row r="52" spans="1:9">
      <c r="A52" s="60" t="s">
        <v>142</v>
      </c>
      <c r="C52" s="60" t="s">
        <v>143</v>
      </c>
      <c r="D52" s="60"/>
      <c r="E52" s="60"/>
      <c r="F52" s="60"/>
      <c r="G52" s="60"/>
      <c r="H52" s="60"/>
      <c r="I52" s="60"/>
    </row>
    <row r="53" spans="1:9" ht="9.75" customHeight="1">
      <c r="C53" s="60"/>
      <c r="D53" s="60"/>
      <c r="E53" s="60"/>
      <c r="F53" s="60"/>
      <c r="G53" s="60"/>
      <c r="H53" s="60"/>
      <c r="I53" s="60"/>
    </row>
    <row r="54" spans="1:9">
      <c r="A54" s="96" t="s">
        <v>144</v>
      </c>
      <c r="B54" s="96"/>
      <c r="C54" s="96"/>
      <c r="D54" s="96"/>
      <c r="E54" s="96"/>
      <c r="F54" s="96"/>
      <c r="G54" s="96"/>
      <c r="H54" s="96"/>
      <c r="I54" s="96"/>
    </row>
    <row r="55" spans="1:9">
      <c r="A55" s="60" t="s">
        <v>145</v>
      </c>
      <c r="C55" s="60" t="s">
        <v>146</v>
      </c>
      <c r="D55" s="60"/>
      <c r="E55" s="60" t="s">
        <v>147</v>
      </c>
      <c r="F55" s="60"/>
      <c r="G55" s="60" t="s">
        <v>148</v>
      </c>
      <c r="H55" s="60"/>
      <c r="I55" s="60"/>
    </row>
    <row r="56" spans="1:9">
      <c r="A56" s="60" t="s">
        <v>149</v>
      </c>
      <c r="C56" s="60" t="s">
        <v>150</v>
      </c>
      <c r="D56" s="60"/>
      <c r="E56" s="60" t="s">
        <v>151</v>
      </c>
      <c r="F56" s="60"/>
      <c r="G56" s="60"/>
      <c r="H56" s="60"/>
      <c r="I56" s="60"/>
    </row>
    <row r="57" spans="1:9" ht="12" customHeight="1">
      <c r="C57" s="60"/>
      <c r="D57" s="60"/>
      <c r="E57" s="60"/>
      <c r="F57" s="60"/>
      <c r="G57" s="60"/>
      <c r="H57" s="60"/>
      <c r="I57" s="60"/>
    </row>
    <row r="58" spans="1:9" ht="18">
      <c r="A58" s="61" t="s">
        <v>152</v>
      </c>
      <c r="C58" s="60" t="s">
        <v>153</v>
      </c>
      <c r="D58" s="60" t="s">
        <v>154</v>
      </c>
      <c r="E58" s="60"/>
      <c r="F58" s="60"/>
      <c r="G58" s="60"/>
      <c r="H58" s="60"/>
      <c r="I58" s="60"/>
    </row>
    <row r="59" spans="1:9">
      <c r="A59" s="62" t="s">
        <v>155</v>
      </c>
      <c r="B59" s="62"/>
      <c r="C59" s="60" t="s">
        <v>156</v>
      </c>
      <c r="D59" s="60"/>
      <c r="E59" s="60"/>
      <c r="F59" s="60"/>
      <c r="G59" s="60"/>
      <c r="H59" s="60"/>
      <c r="I59" s="60"/>
    </row>
    <row r="60" spans="1:9">
      <c r="A60" s="62" t="s">
        <v>157</v>
      </c>
      <c r="C60" s="60" t="s">
        <v>158</v>
      </c>
      <c r="D60" s="60"/>
      <c r="E60" s="60"/>
      <c r="G60" s="60"/>
      <c r="H60" s="60"/>
      <c r="I60" s="60"/>
    </row>
    <row r="61" spans="1:9">
      <c r="A61" s="63" t="s">
        <v>159</v>
      </c>
    </row>
    <row r="62" spans="1:9">
      <c r="A62" s="63" t="s">
        <v>160</v>
      </c>
      <c r="B62" s="1"/>
    </row>
    <row r="63" spans="1:9">
      <c r="A63" s="64" t="s">
        <v>161</v>
      </c>
      <c r="B63" s="60"/>
      <c r="C63" s="60" t="s">
        <v>158</v>
      </c>
      <c r="F63" t="s">
        <v>162</v>
      </c>
    </row>
    <row r="64" spans="1:9">
      <c r="A64" s="62" t="s">
        <v>163</v>
      </c>
      <c r="C64" s="60" t="s">
        <v>164</v>
      </c>
      <c r="D64" s="60"/>
      <c r="E64" s="60"/>
      <c r="F64" s="60" t="s">
        <v>165</v>
      </c>
      <c r="G64" s="60"/>
      <c r="H64" s="60"/>
      <c r="I64" s="60"/>
    </row>
    <row r="65" spans="1:9">
      <c r="B65" s="60"/>
      <c r="C65" s="60" t="s">
        <v>166</v>
      </c>
      <c r="D65" s="60"/>
      <c r="E65" s="60"/>
      <c r="F65" s="60" t="s">
        <v>165</v>
      </c>
      <c r="G65" s="60"/>
      <c r="H65" s="60"/>
      <c r="I65" s="60"/>
    </row>
    <row r="66" spans="1:9" ht="12" customHeight="1">
      <c r="B66" s="60"/>
      <c r="C66" s="60"/>
      <c r="D66" s="60"/>
      <c r="E66" s="60"/>
      <c r="F66" s="60"/>
      <c r="G66" s="60"/>
      <c r="H66" s="60"/>
      <c r="I66" s="60"/>
    </row>
    <row r="67" spans="1:9" ht="18">
      <c r="A67" s="61" t="s">
        <v>167</v>
      </c>
      <c r="B67" s="60"/>
      <c r="C67" s="60" t="s">
        <v>168</v>
      </c>
      <c r="D67" s="60"/>
      <c r="E67" s="60" t="s">
        <v>169</v>
      </c>
      <c r="F67" s="60"/>
      <c r="G67" s="60"/>
      <c r="H67" s="60"/>
      <c r="I67" s="60"/>
    </row>
    <row r="68" spans="1:9">
      <c r="A68" s="62" t="s">
        <v>163</v>
      </c>
      <c r="B68" s="60"/>
      <c r="C68" s="60" t="s">
        <v>170</v>
      </c>
      <c r="D68" s="60"/>
      <c r="E68" s="60"/>
      <c r="F68" s="60" t="s">
        <v>171</v>
      </c>
      <c r="G68" s="60"/>
      <c r="H68" s="60"/>
      <c r="I68" s="60"/>
    </row>
    <row r="69" spans="1:9">
      <c r="A69" s="62" t="s">
        <v>172</v>
      </c>
      <c r="B69" s="60"/>
      <c r="C69" s="60" t="s">
        <v>173</v>
      </c>
      <c r="D69" s="60"/>
      <c r="E69" s="60"/>
      <c r="F69" s="60" t="s">
        <v>174</v>
      </c>
      <c r="G69" s="60"/>
      <c r="H69" s="60"/>
      <c r="I69" s="60"/>
    </row>
    <row r="70" spans="1:9">
      <c r="A70" s="62" t="s">
        <v>175</v>
      </c>
      <c r="B70" s="60"/>
      <c r="C70" s="60" t="s">
        <v>176</v>
      </c>
      <c r="D70" s="60"/>
      <c r="E70" s="60"/>
      <c r="F70" s="60" t="s">
        <v>177</v>
      </c>
      <c r="G70" s="60"/>
      <c r="H70" s="60"/>
      <c r="I70" s="60"/>
    </row>
    <row r="71" spans="1:9">
      <c r="C71" s="60" t="s">
        <v>178</v>
      </c>
      <c r="F71" s="65"/>
    </row>
    <row r="72" spans="1:9">
      <c r="C72" s="60"/>
      <c r="F72" s="65"/>
    </row>
    <row r="73" spans="1:9">
      <c r="A73" s="62" t="s">
        <v>179</v>
      </c>
      <c r="C73" s="60" t="s">
        <v>180</v>
      </c>
      <c r="E73" t="s">
        <v>181</v>
      </c>
      <c r="G73" t="s">
        <v>182</v>
      </c>
    </row>
    <row r="74" spans="1:9" ht="18.75">
      <c r="A74" s="62" t="s">
        <v>172</v>
      </c>
      <c r="B74" s="66"/>
      <c r="C74" s="62" t="s">
        <v>175</v>
      </c>
      <c r="D74" s="66"/>
      <c r="E74" s="66"/>
      <c r="F74" s="66"/>
      <c r="G74" s="66"/>
      <c r="H74" s="66"/>
    </row>
    <row r="75" spans="1:9" ht="18.75">
      <c r="A75" s="67" t="s">
        <v>183</v>
      </c>
      <c r="B75" s="66"/>
      <c r="C75" s="60" t="s">
        <v>184</v>
      </c>
      <c r="E75" s="62"/>
      <c r="F75" s="66"/>
      <c r="G75" s="66"/>
      <c r="H75" s="66"/>
    </row>
    <row r="76" spans="1:9">
      <c r="C76" s="62" t="s">
        <v>175</v>
      </c>
    </row>
    <row r="77" spans="1:9" ht="12" customHeight="1"/>
    <row r="78" spans="1:9" ht="20.25" customHeight="1">
      <c r="A78" s="61" t="s">
        <v>185</v>
      </c>
      <c r="B78" s="7"/>
      <c r="C78" s="7" t="s">
        <v>186</v>
      </c>
      <c r="D78" s="7"/>
      <c r="E78" s="7" t="s">
        <v>187</v>
      </c>
      <c r="F78" s="7"/>
      <c r="G78" s="7"/>
      <c r="H78" s="7"/>
      <c r="I78" s="66"/>
    </row>
    <row r="79" spans="1:9">
      <c r="A79" s="62" t="s">
        <v>155</v>
      </c>
      <c r="B79" s="62"/>
      <c r="C79" s="60" t="s">
        <v>156</v>
      </c>
      <c r="D79" s="60"/>
      <c r="E79" s="1"/>
      <c r="F79" s="1"/>
      <c r="G79" s="1"/>
      <c r="H79" s="1"/>
      <c r="I79" s="1"/>
    </row>
    <row r="80" spans="1:9" ht="10.5" customHeight="1">
      <c r="A80" s="62"/>
      <c r="B80" s="62"/>
      <c r="C80" s="60"/>
      <c r="D80" s="60"/>
      <c r="E80" s="1"/>
      <c r="F80" s="1"/>
      <c r="G80" s="1"/>
      <c r="H80" s="1"/>
      <c r="I80" s="1"/>
    </row>
    <row r="81" spans="1:9">
      <c r="A81" s="68" t="s">
        <v>188</v>
      </c>
      <c r="B81" s="1"/>
      <c r="C81" s="1"/>
      <c r="D81" t="s">
        <v>189</v>
      </c>
      <c r="E81" s="1"/>
      <c r="F81" s="1"/>
      <c r="G81" s="1"/>
      <c r="H81" s="1"/>
      <c r="I81" s="1"/>
    </row>
    <row r="82" spans="1:9">
      <c r="A82" s="68" t="s">
        <v>190</v>
      </c>
      <c r="B82" s="1"/>
      <c r="C82" s="1"/>
      <c r="D82" t="s">
        <v>189</v>
      </c>
      <c r="E82" s="1"/>
      <c r="F82" s="1"/>
      <c r="G82" s="1"/>
      <c r="H82" s="1"/>
      <c r="I82" s="1"/>
    </row>
    <row r="83" spans="1:9">
      <c r="A83" s="62" t="s">
        <v>191</v>
      </c>
      <c r="B83" s="1"/>
      <c r="C83" s="1"/>
      <c r="D83" t="s">
        <v>189</v>
      </c>
      <c r="E83" s="1"/>
      <c r="F83" s="1"/>
      <c r="G83" s="1"/>
      <c r="H83" s="1"/>
      <c r="I83" s="1"/>
    </row>
    <row r="84" spans="1:9" ht="18.75">
      <c r="A84" s="62" t="s">
        <v>192</v>
      </c>
      <c r="B84" s="1"/>
      <c r="C84" s="1"/>
      <c r="D84" t="s">
        <v>189</v>
      </c>
      <c r="E84" s="66"/>
    </row>
    <row r="85" spans="1:9" ht="12" customHeight="1">
      <c r="B85" s="66"/>
      <c r="C85" s="66"/>
      <c r="D85" s="66"/>
      <c r="F85" s="69"/>
      <c r="G85" s="69"/>
    </row>
    <row r="86" spans="1:9">
      <c r="A86" s="62" t="s">
        <v>193</v>
      </c>
      <c r="C86" t="s">
        <v>194</v>
      </c>
      <c r="D86" s="1"/>
    </row>
    <row r="87" spans="1:9" ht="15.75">
      <c r="A87" s="70"/>
      <c r="C87" s="69"/>
      <c r="D87" t="s">
        <v>195</v>
      </c>
      <c r="E87" s="69"/>
      <c r="F87" s="69"/>
      <c r="G87" s="69"/>
      <c r="H87" s="69"/>
    </row>
    <row r="88" spans="1:9" ht="15.75">
      <c r="B88" s="69"/>
      <c r="C88" s="69"/>
      <c r="D88" t="s">
        <v>205</v>
      </c>
      <c r="E88" s="70"/>
      <c r="F88" s="69"/>
      <c r="G88" s="69"/>
      <c r="H88" s="69"/>
    </row>
    <row r="89" spans="1:9" ht="15.75">
      <c r="A89" s="62" t="s">
        <v>197</v>
      </c>
      <c r="B89" s="69"/>
      <c r="C89" s="1" t="s">
        <v>198</v>
      </c>
      <c r="D89" s="70"/>
      <c r="E89" s="70"/>
      <c r="F89" s="69"/>
      <c r="G89" s="69"/>
      <c r="H89" s="69"/>
    </row>
    <row r="90" spans="1:9" ht="9.75" customHeight="1">
      <c r="B90" s="69"/>
      <c r="C90" s="69"/>
      <c r="D90" s="70"/>
      <c r="E90" s="70"/>
      <c r="F90" s="69"/>
      <c r="G90" s="69"/>
      <c r="H90" s="69"/>
    </row>
    <row r="91" spans="1:9" ht="18">
      <c r="A91" s="61" t="s">
        <v>199</v>
      </c>
      <c r="B91" s="69"/>
      <c r="C91" s="69"/>
      <c r="D91" s="70"/>
      <c r="E91" s="70"/>
      <c r="F91" s="69"/>
      <c r="G91" s="69"/>
      <c r="H91" s="69"/>
    </row>
    <row r="92" spans="1:9" ht="15.75">
      <c r="A92" s="62" t="s">
        <v>200</v>
      </c>
      <c r="B92" s="69"/>
      <c r="C92" s="1" t="s">
        <v>201</v>
      </c>
      <c r="D92" s="71"/>
      <c r="E92" s="60" t="s">
        <v>202</v>
      </c>
      <c r="F92" s="2" t="s">
        <v>203</v>
      </c>
      <c r="G92" s="72"/>
      <c r="H92" t="s">
        <v>204</v>
      </c>
      <c r="I92" s="72"/>
    </row>
    <row r="93" spans="1:9" ht="21">
      <c r="A93" s="95" t="s">
        <v>21</v>
      </c>
      <c r="B93" s="95"/>
      <c r="C93" s="95"/>
      <c r="D93" s="95"/>
      <c r="E93" s="95"/>
      <c r="F93" s="95"/>
      <c r="G93" s="95"/>
      <c r="H93" s="95"/>
      <c r="I93" s="95"/>
    </row>
    <row r="94" spans="1:9">
      <c r="A94" s="96" t="s">
        <v>130</v>
      </c>
      <c r="B94" s="96"/>
      <c r="C94" s="96"/>
      <c r="D94" s="96"/>
      <c r="E94" s="96"/>
      <c r="F94" s="96"/>
      <c r="G94" s="96"/>
      <c r="H94" s="96"/>
      <c r="I94" s="96"/>
    </row>
    <row r="95" spans="1:9">
      <c r="A95" s="60" t="s">
        <v>131</v>
      </c>
      <c r="C95" s="60" t="s">
        <v>132</v>
      </c>
      <c r="D95" s="60"/>
      <c r="E95" s="60" t="s">
        <v>133</v>
      </c>
      <c r="F95" s="60"/>
      <c r="G95" s="60" t="s">
        <v>134</v>
      </c>
      <c r="H95" s="60"/>
      <c r="I95" s="60"/>
    </row>
    <row r="96" spans="1:9">
      <c r="A96" s="60" t="s">
        <v>135</v>
      </c>
      <c r="C96" s="60" t="s">
        <v>136</v>
      </c>
      <c r="D96" s="60"/>
      <c r="E96" s="60" t="s">
        <v>137</v>
      </c>
      <c r="F96" s="60"/>
      <c r="G96" s="60" t="s">
        <v>138</v>
      </c>
      <c r="H96" s="60"/>
      <c r="I96" s="60"/>
    </row>
    <row r="97" spans="1:9">
      <c r="A97" s="60" t="s">
        <v>139</v>
      </c>
      <c r="C97" s="60" t="s">
        <v>140</v>
      </c>
      <c r="D97" s="60"/>
      <c r="E97" s="60"/>
      <c r="F97" s="60" t="s">
        <v>141</v>
      </c>
      <c r="G97" s="60"/>
      <c r="H97" s="60"/>
      <c r="I97" s="60"/>
    </row>
    <row r="98" spans="1:9">
      <c r="A98" s="60" t="s">
        <v>142</v>
      </c>
      <c r="C98" s="60" t="s">
        <v>143</v>
      </c>
      <c r="D98" s="60"/>
      <c r="E98" s="60"/>
      <c r="F98" s="60"/>
      <c r="G98" s="60"/>
      <c r="H98" s="60"/>
      <c r="I98" s="60"/>
    </row>
    <row r="99" spans="1:9" ht="10.5" customHeight="1">
      <c r="C99" s="60"/>
      <c r="D99" s="60"/>
      <c r="E99" s="60"/>
      <c r="F99" s="60"/>
      <c r="G99" s="60"/>
      <c r="H99" s="60"/>
      <c r="I99" s="60"/>
    </row>
    <row r="100" spans="1:9">
      <c r="A100" s="96" t="s">
        <v>144</v>
      </c>
      <c r="B100" s="96"/>
      <c r="C100" s="96"/>
      <c r="D100" s="96"/>
      <c r="E100" s="96"/>
      <c r="F100" s="96"/>
      <c r="G100" s="96"/>
      <c r="H100" s="96"/>
      <c r="I100" s="96"/>
    </row>
    <row r="101" spans="1:9">
      <c r="A101" s="60" t="s">
        <v>145</v>
      </c>
      <c r="C101" s="60" t="s">
        <v>146</v>
      </c>
      <c r="D101" s="60"/>
      <c r="E101" s="60" t="s">
        <v>147</v>
      </c>
      <c r="F101" s="60"/>
      <c r="G101" s="60" t="s">
        <v>148</v>
      </c>
      <c r="H101" s="60"/>
      <c r="I101" s="60"/>
    </row>
    <row r="102" spans="1:9">
      <c r="A102" s="60" t="s">
        <v>149</v>
      </c>
      <c r="C102" s="60" t="s">
        <v>150</v>
      </c>
      <c r="D102" s="60"/>
      <c r="E102" s="60" t="s">
        <v>151</v>
      </c>
      <c r="F102" s="60"/>
      <c r="G102" s="60"/>
      <c r="H102" s="60"/>
      <c r="I102" s="60"/>
    </row>
    <row r="103" spans="1:9" ht="9.75" customHeight="1">
      <c r="C103" s="60"/>
      <c r="D103" s="60"/>
      <c r="E103" s="60"/>
      <c r="F103" s="60"/>
      <c r="G103" s="60"/>
      <c r="H103" s="60"/>
      <c r="I103" s="60"/>
    </row>
    <row r="104" spans="1:9" ht="18">
      <c r="A104" s="61" t="s">
        <v>152</v>
      </c>
      <c r="C104" s="60" t="s">
        <v>153</v>
      </c>
      <c r="D104" s="60" t="s">
        <v>154</v>
      </c>
      <c r="E104" s="60"/>
      <c r="F104" s="60"/>
      <c r="G104" s="60"/>
      <c r="H104" s="60"/>
      <c r="I104" s="60"/>
    </row>
    <row r="105" spans="1:9">
      <c r="A105" s="62" t="s">
        <v>155</v>
      </c>
      <c r="B105" s="62"/>
      <c r="C105" s="60" t="s">
        <v>156</v>
      </c>
      <c r="D105" s="60"/>
      <c r="E105" s="60"/>
      <c r="F105" s="60"/>
      <c r="G105" s="60"/>
      <c r="H105" s="60"/>
      <c r="I105" s="60"/>
    </row>
    <row r="106" spans="1:9">
      <c r="A106" s="62" t="s">
        <v>157</v>
      </c>
      <c r="C106" s="60" t="s">
        <v>206</v>
      </c>
      <c r="D106" s="60"/>
      <c r="E106" s="60"/>
      <c r="G106" s="60"/>
      <c r="H106" s="60"/>
      <c r="I106" s="60"/>
    </row>
    <row r="107" spans="1:9">
      <c r="A107" s="63" t="s">
        <v>159</v>
      </c>
    </row>
    <row r="108" spans="1:9">
      <c r="A108" s="63" t="s">
        <v>160</v>
      </c>
      <c r="B108" s="1"/>
    </row>
    <row r="109" spans="1:9">
      <c r="A109" s="64" t="s">
        <v>161</v>
      </c>
      <c r="B109" s="60"/>
      <c r="C109" s="60" t="s">
        <v>158</v>
      </c>
      <c r="F109" t="s">
        <v>162</v>
      </c>
    </row>
    <row r="110" spans="1:9">
      <c r="A110" s="62" t="s">
        <v>163</v>
      </c>
      <c r="C110" s="60" t="s">
        <v>164</v>
      </c>
      <c r="D110" s="60"/>
      <c r="E110" s="60"/>
      <c r="F110" s="60" t="s">
        <v>165</v>
      </c>
      <c r="G110" s="60"/>
      <c r="H110" s="60"/>
      <c r="I110" s="60"/>
    </row>
    <row r="111" spans="1:9">
      <c r="B111" s="60"/>
      <c r="C111" s="60" t="s">
        <v>166</v>
      </c>
      <c r="D111" s="60"/>
      <c r="E111" s="60"/>
      <c r="F111" s="60" t="s">
        <v>165</v>
      </c>
      <c r="G111" s="60"/>
      <c r="H111" s="60"/>
      <c r="I111" s="60"/>
    </row>
    <row r="112" spans="1:9" ht="15.75" customHeight="1">
      <c r="A112" s="62" t="s">
        <v>183</v>
      </c>
      <c r="B112" s="60"/>
      <c r="C112" s="60" t="s">
        <v>207</v>
      </c>
      <c r="D112" s="60"/>
      <c r="E112" s="60"/>
      <c r="F112" s="60"/>
      <c r="G112" s="60"/>
      <c r="H112" s="60"/>
      <c r="I112" s="60"/>
    </row>
    <row r="113" spans="1:9" ht="9.75" customHeight="1">
      <c r="A113" s="62"/>
      <c r="B113" s="60"/>
      <c r="C113" s="60"/>
      <c r="D113" s="60"/>
      <c r="E113" s="60"/>
      <c r="F113" s="60"/>
      <c r="G113" s="60"/>
      <c r="H113" s="60"/>
      <c r="I113" s="60"/>
    </row>
    <row r="114" spans="1:9" ht="18">
      <c r="A114" s="61" t="s">
        <v>167</v>
      </c>
      <c r="B114" s="60"/>
      <c r="C114" s="60" t="s">
        <v>168</v>
      </c>
      <c r="D114" s="60"/>
      <c r="E114" s="60" t="s">
        <v>169</v>
      </c>
      <c r="F114" s="60"/>
      <c r="G114" s="60"/>
      <c r="H114" s="60"/>
      <c r="I114" s="60"/>
    </row>
    <row r="115" spans="1:9">
      <c r="A115" s="62" t="s">
        <v>163</v>
      </c>
      <c r="B115" s="60"/>
      <c r="C115" s="60" t="s">
        <v>170</v>
      </c>
      <c r="D115" s="60"/>
      <c r="E115" s="60"/>
      <c r="F115" s="60" t="s">
        <v>171</v>
      </c>
      <c r="G115" s="60"/>
      <c r="H115" s="60"/>
      <c r="I115" s="60"/>
    </row>
    <row r="116" spans="1:9">
      <c r="A116" s="62" t="s">
        <v>172</v>
      </c>
      <c r="B116" s="60"/>
      <c r="C116" s="60" t="s">
        <v>173</v>
      </c>
      <c r="D116" s="60"/>
      <c r="E116" s="60"/>
      <c r="F116" s="60" t="s">
        <v>174</v>
      </c>
      <c r="G116" s="60"/>
      <c r="H116" s="60"/>
      <c r="I116" s="60"/>
    </row>
    <row r="117" spans="1:9">
      <c r="A117" s="62" t="s">
        <v>175</v>
      </c>
      <c r="B117" s="60"/>
      <c r="C117" s="60" t="s">
        <v>176</v>
      </c>
      <c r="D117" s="60"/>
      <c r="E117" s="60"/>
      <c r="F117" s="60" t="s">
        <v>177</v>
      </c>
      <c r="G117" s="60"/>
      <c r="H117" s="60"/>
      <c r="I117" s="60"/>
    </row>
    <row r="118" spans="1:9">
      <c r="C118" s="60" t="s">
        <v>178</v>
      </c>
      <c r="F118" s="65"/>
    </row>
    <row r="119" spans="1:9">
      <c r="A119" s="62" t="s">
        <v>179</v>
      </c>
      <c r="C119" s="60" t="s">
        <v>180</v>
      </c>
      <c r="E119" t="s">
        <v>181</v>
      </c>
      <c r="G119" t="s">
        <v>182</v>
      </c>
    </row>
    <row r="120" spans="1:9" ht="18.75">
      <c r="A120" s="62" t="s">
        <v>172</v>
      </c>
      <c r="B120" s="66"/>
      <c r="C120" s="62" t="s">
        <v>175</v>
      </c>
      <c r="D120" s="66"/>
      <c r="E120" s="66"/>
      <c r="F120" s="66"/>
      <c r="G120" s="66"/>
      <c r="H120" s="66"/>
    </row>
    <row r="121" spans="1:9" ht="18.75">
      <c r="A121" s="67" t="s">
        <v>183</v>
      </c>
      <c r="B121" s="66"/>
      <c r="C121" s="60" t="s">
        <v>184</v>
      </c>
      <c r="E121" s="62"/>
      <c r="F121" s="66"/>
      <c r="G121" s="66"/>
      <c r="H121" s="66"/>
    </row>
    <row r="122" spans="1:9">
      <c r="C122" s="62" t="s">
        <v>175</v>
      </c>
    </row>
    <row r="123" spans="1:9" ht="9.75" customHeight="1"/>
    <row r="124" spans="1:9" ht="18.75">
      <c r="A124" s="61" t="s">
        <v>185</v>
      </c>
      <c r="B124" s="7"/>
      <c r="C124" s="7" t="s">
        <v>186</v>
      </c>
      <c r="D124" s="7"/>
      <c r="E124" s="7" t="s">
        <v>187</v>
      </c>
      <c r="F124" s="7"/>
      <c r="G124" s="7"/>
      <c r="H124" s="7"/>
      <c r="I124" s="66"/>
    </row>
    <row r="125" spans="1:9">
      <c r="A125" s="62" t="s">
        <v>155</v>
      </c>
      <c r="B125" s="62"/>
      <c r="C125" s="60" t="s">
        <v>156</v>
      </c>
      <c r="D125" s="60"/>
      <c r="E125" s="1"/>
      <c r="F125" s="1"/>
      <c r="G125" s="1"/>
      <c r="H125" s="1"/>
      <c r="I125" s="1"/>
    </row>
    <row r="126" spans="1:9" ht="9" customHeight="1">
      <c r="A126" s="62"/>
      <c r="B126" s="62"/>
      <c r="C126" s="60"/>
      <c r="D126" s="60"/>
      <c r="E126" s="1"/>
      <c r="F126" s="1"/>
      <c r="G126" s="1"/>
      <c r="H126" s="1"/>
      <c r="I126" s="1"/>
    </row>
    <row r="127" spans="1:9">
      <c r="A127" s="68" t="s">
        <v>188</v>
      </c>
      <c r="B127" s="1"/>
      <c r="C127" s="1"/>
      <c r="D127" t="s">
        <v>189</v>
      </c>
      <c r="E127" s="1"/>
      <c r="F127" s="1"/>
      <c r="G127" s="1"/>
      <c r="H127" s="1"/>
      <c r="I127" s="1"/>
    </row>
    <row r="128" spans="1:9">
      <c r="A128" s="68" t="s">
        <v>190</v>
      </c>
      <c r="B128" s="1"/>
      <c r="C128" s="1"/>
      <c r="D128" t="s">
        <v>189</v>
      </c>
      <c r="E128" s="1"/>
      <c r="F128" s="1"/>
      <c r="G128" s="1"/>
      <c r="H128" s="1"/>
      <c r="I128" s="1"/>
    </row>
    <row r="129" spans="1:9">
      <c r="A129" s="62" t="s">
        <v>191</v>
      </c>
      <c r="B129" s="1"/>
      <c r="C129" s="1"/>
      <c r="D129" t="s">
        <v>189</v>
      </c>
      <c r="E129" s="1"/>
      <c r="F129" s="1"/>
      <c r="G129" s="1"/>
      <c r="H129" s="1"/>
      <c r="I129" s="1"/>
    </row>
    <row r="130" spans="1:9" ht="18.75">
      <c r="A130" s="62" t="s">
        <v>192</v>
      </c>
      <c r="B130" s="1"/>
      <c r="C130" s="1"/>
      <c r="D130" t="s">
        <v>189</v>
      </c>
      <c r="E130" s="66"/>
    </row>
    <row r="131" spans="1:9">
      <c r="A131" s="62" t="s">
        <v>193</v>
      </c>
      <c r="C131" t="s">
        <v>194</v>
      </c>
      <c r="D131" s="1"/>
    </row>
    <row r="132" spans="1:9" ht="15.75">
      <c r="A132" s="70"/>
      <c r="C132" s="69"/>
      <c r="D132" t="s">
        <v>195</v>
      </c>
      <c r="E132" s="69"/>
      <c r="F132" s="69"/>
      <c r="G132" s="69"/>
      <c r="H132" s="69"/>
    </row>
    <row r="133" spans="1:9" ht="15.75">
      <c r="B133" s="69"/>
      <c r="C133" s="69"/>
      <c r="D133" t="s">
        <v>205</v>
      </c>
      <c r="E133" s="70"/>
      <c r="F133" s="69"/>
      <c r="G133" s="69"/>
      <c r="H133" s="69"/>
    </row>
    <row r="134" spans="1:9" ht="15.75">
      <c r="B134" s="69"/>
      <c r="C134" s="1" t="s">
        <v>208</v>
      </c>
      <c r="D134" t="s">
        <v>209</v>
      </c>
      <c r="E134" s="70"/>
      <c r="F134" s="69"/>
      <c r="G134" s="69"/>
      <c r="H134" s="69"/>
    </row>
    <row r="135" spans="1:9" ht="15.75">
      <c r="A135" s="62" t="s">
        <v>197</v>
      </c>
      <c r="B135" s="69"/>
      <c r="C135" s="1" t="s">
        <v>198</v>
      </c>
      <c r="D135" s="70"/>
      <c r="E135" s="70"/>
      <c r="F135" s="69"/>
      <c r="G135" s="69"/>
      <c r="H135" s="69"/>
    </row>
    <row r="136" spans="1:9" ht="7.5" customHeight="1">
      <c r="B136" s="69"/>
      <c r="C136" s="69"/>
      <c r="D136" s="70"/>
      <c r="E136" s="70"/>
      <c r="F136" s="69"/>
      <c r="G136" s="69"/>
      <c r="H136" s="69"/>
    </row>
    <row r="137" spans="1:9" ht="18">
      <c r="A137" s="61" t="s">
        <v>199</v>
      </c>
      <c r="B137" s="69"/>
      <c r="C137" s="69"/>
      <c r="D137" s="70"/>
      <c r="E137" s="70"/>
      <c r="F137" s="69"/>
      <c r="G137" s="69"/>
      <c r="H137" s="69"/>
    </row>
    <row r="138" spans="1:9" ht="15.75">
      <c r="A138" s="62" t="s">
        <v>200</v>
      </c>
      <c r="B138" s="69"/>
      <c r="C138" s="1" t="s">
        <v>201</v>
      </c>
      <c r="D138" s="71"/>
      <c r="E138" s="60" t="s">
        <v>202</v>
      </c>
      <c r="F138" s="2" t="s">
        <v>203</v>
      </c>
      <c r="G138" s="72"/>
      <c r="H138" t="s">
        <v>204</v>
      </c>
      <c r="I138" s="72"/>
    </row>
    <row r="139" spans="1:9">
      <c r="A139" s="62" t="s">
        <v>210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A83" activeCellId="1" sqref="A80 A83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MROUND(Maxes!B8*0.9+10,5)</f>
        <v>575</v>
      </c>
      <c r="C2" s="8">
        <f>MROUND(Maxes!B9*0.9+5,5)</f>
        <v>365</v>
      </c>
      <c r="D2" s="8">
        <f>MROUND(Maxes!B10*0.9+10,5)</f>
        <v>605</v>
      </c>
      <c r="E2" s="8">
        <f>MROUND(Maxes!B11*0.9+5,5)</f>
        <v>240</v>
      </c>
      <c r="F2" s="8">
        <f>MROUND(Maxes!B12*0.95+5,5)</f>
        <v>290</v>
      </c>
      <c r="G2" s="8"/>
    </row>
    <row r="3" spans="1:7" s="7" customFormat="1" ht="21.95" customHeight="1">
      <c r="A3" s="28" t="s">
        <v>18</v>
      </c>
      <c r="B3" s="39" t="s">
        <v>23</v>
      </c>
      <c r="C3" s="39" t="s">
        <v>50</v>
      </c>
      <c r="D3" s="39" t="s">
        <v>51</v>
      </c>
      <c r="E3" s="28" t="s">
        <v>52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43" t="s">
        <v>26</v>
      </c>
    </row>
    <row r="7" spans="1:7" s="7" customFormat="1" ht="21.95" customHeight="1">
      <c r="A7" s="33" t="s">
        <v>28</v>
      </c>
      <c r="B7" s="35"/>
      <c r="C7" s="35"/>
      <c r="D7" s="35"/>
      <c r="E7" s="27"/>
    </row>
    <row r="8" spans="1:7" s="7" customFormat="1" ht="21.95" customHeight="1">
      <c r="A8" s="89" t="s">
        <v>0</v>
      </c>
      <c r="B8" s="11" t="str">
        <f>MROUND(0.45*$B$2,5)&amp;"x5"</f>
        <v>260x5</v>
      </c>
      <c r="C8" s="11" t="str">
        <f>MROUND(0.5*$B$2,5)&amp;"x5"</f>
        <v>290x5</v>
      </c>
      <c r="D8" s="11" t="str">
        <f>MROUND(0.45*$B$2,5)&amp;"x5"</f>
        <v>260x5</v>
      </c>
      <c r="E8" s="43" t="str">
        <f>MROUND(0.4*$B$2,5)&amp;"x5"</f>
        <v>230x5</v>
      </c>
    </row>
    <row r="9" spans="1:7" s="7" customFormat="1" ht="21.95" customHeight="1">
      <c r="A9" s="90"/>
      <c r="B9" s="12" t="str">
        <f>MROUND(0.55*$B$2,5)&amp;"x5"</f>
        <v>315x5</v>
      </c>
      <c r="C9" s="12" t="str">
        <f>MROUND(0.6*$B$2,5)&amp;"x4"</f>
        <v>345x4</v>
      </c>
      <c r="D9" s="12" t="str">
        <f>MROUND(0.55*$B$2,5)&amp;"x4"</f>
        <v>315x4</v>
      </c>
      <c r="E9" s="44" t="str">
        <f>MROUND(0.5*$B$2,5)&amp;"x5"</f>
        <v>290x5</v>
      </c>
    </row>
    <row r="10" spans="1:7" s="7" customFormat="1" ht="21.95" customHeight="1">
      <c r="A10" s="90"/>
      <c r="B10" s="12" t="str">
        <f>MROUND(0.65*$B$2,5)&amp;"x5"</f>
        <v>375x5</v>
      </c>
      <c r="C10" s="12" t="str">
        <f>MROUND(0.7*$B$2,5)&amp;"x3"</f>
        <v>405x3</v>
      </c>
      <c r="D10" s="12" t="str">
        <f>MROUND(0.65*$B$2,5)&amp;"x4"</f>
        <v>375x4</v>
      </c>
      <c r="E10" s="44" t="str">
        <f>MROUND(0.6*$B$2,5)&amp;"x5"</f>
        <v>345x5</v>
      </c>
    </row>
    <row r="11" spans="1:7" s="7" customFormat="1" ht="21.95" customHeight="1">
      <c r="A11" s="90"/>
      <c r="B11" s="12" t="str">
        <f>MROUND(0.75*$B$2,5)&amp;"x5"</f>
        <v>430x5</v>
      </c>
      <c r="C11" s="12" t="str">
        <f>MROUND(0.8*$B$2,5)&amp;"x3"</f>
        <v>460x3</v>
      </c>
      <c r="D11" s="12" t="str">
        <f>MROUND(0.75*$B$2,5)&amp;"x5"</f>
        <v>430x5</v>
      </c>
      <c r="E11" s="44"/>
    </row>
    <row r="12" spans="1:7" s="7" customFormat="1" ht="21.95" customHeight="1">
      <c r="A12" s="90"/>
      <c r="B12" s="12" t="str">
        <f>MROUND(0.85*$B$2,5)&amp;"x7-9"</f>
        <v>490x7-9</v>
      </c>
      <c r="C12" s="12" t="str">
        <f>MROUND(0.9*$B$2,5)&amp;"x5-7"</f>
        <v>520x5-7</v>
      </c>
      <c r="D12" s="12" t="str">
        <f>MROUND(0.85*$B$2,5)&amp;"x3"</f>
        <v>490x3</v>
      </c>
      <c r="E12" s="44"/>
    </row>
    <row r="13" spans="1:7" s="7" customFormat="1" ht="21.95" customHeight="1">
      <c r="A13" s="90"/>
      <c r="B13" s="12" t="str">
        <f>MROUND(0.5*$B$2,5)&amp;"x5x10"</f>
        <v>290x5x10</v>
      </c>
      <c r="C13" s="12" t="str">
        <f>MROUND(0.45*$B$2,5)&amp;"x5x10"</f>
        <v>260x5x10</v>
      </c>
      <c r="D13" s="12" t="str">
        <f>MROUND(0.95*$B$2,5)&amp;"x3-5"</f>
        <v>545x3-5</v>
      </c>
      <c r="E13" s="44"/>
    </row>
    <row r="14" spans="1:7" s="7" customFormat="1" ht="21.95" customHeight="1">
      <c r="A14" s="91"/>
      <c r="B14" s="13"/>
      <c r="C14" s="13"/>
      <c r="D14" s="14" t="str">
        <f>MROUND(0.4*$B$2,5)&amp;"x5x10"</f>
        <v>230x5x10</v>
      </c>
      <c r="E14" s="27"/>
    </row>
    <row r="15" spans="1:7" s="7" customFormat="1" ht="21.95" customHeight="1">
      <c r="A15" s="37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21.95" customHeight="1">
      <c r="A16" s="37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21.95" customHeight="1">
      <c r="A17" s="37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21.95" customHeight="1">
      <c r="A18" s="37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9" t="s">
        <v>23</v>
      </c>
      <c r="C24" s="39" t="s">
        <v>50</v>
      </c>
      <c r="D24" s="39" t="s">
        <v>51</v>
      </c>
      <c r="E24" s="28" t="s">
        <v>52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5" t="s">
        <v>72</v>
      </c>
    </row>
    <row r="27" spans="1:5" s="7" customFormat="1" ht="21.95" customHeight="1">
      <c r="A27" s="89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165x4</v>
      </c>
      <c r="E27" s="46" t="str">
        <f>MROUND(0.6*$F$2,5)&amp;"x4"</f>
        <v>175x4</v>
      </c>
    </row>
    <row r="28" spans="1:5" s="7" customFormat="1" ht="21.95" customHeight="1">
      <c r="A28" s="90"/>
      <c r="B28" s="12" t="str">
        <f>MROUND(0.7*$F$2,5)&amp;"x3"</f>
        <v>205x3</v>
      </c>
      <c r="C28" s="12" t="str">
        <f>MROUND(75*$F$2,5)&amp;"x3"</f>
        <v>21750x3</v>
      </c>
      <c r="D28" s="12" t="str">
        <f>MROUND(0.67*$F$2,5)&amp;"x3"</f>
        <v>195x3</v>
      </c>
      <c r="E28" s="47" t="str">
        <f>MROUND(0.7*$F$2,5)&amp;"x3"</f>
        <v>205x3</v>
      </c>
    </row>
    <row r="29" spans="1:5" s="7" customFormat="1" ht="21.95" customHeight="1">
      <c r="A29" s="90"/>
      <c r="B29" s="12" t="str">
        <f>MROUND(0.8*$F$2,5)&amp;"x2"</f>
        <v>230x2</v>
      </c>
      <c r="C29" s="12" t="str">
        <f>MROUND(0.85*$F$2,5)&amp;"x2"</f>
        <v>245x2</v>
      </c>
      <c r="D29" s="12" t="str">
        <f>MROUND(0.77*$F$2,5)&amp;"x2"</f>
        <v>225x2</v>
      </c>
      <c r="E29" s="48" t="str">
        <f>MROUND(0.8*$F$2,5)&amp;"x5x2"</f>
        <v>230x5x2</v>
      </c>
    </row>
    <row r="30" spans="1:5" s="7" customFormat="1" ht="21.95" customHeight="1">
      <c r="A30" s="90"/>
      <c r="B30" s="12" t="str">
        <f>MROUND(0.9*$F$2,5)&amp;"x3x2"</f>
        <v>260x3x2</v>
      </c>
      <c r="C30" s="12" t="str">
        <f>MROUND(0.95*$F$2,5)&amp;"x5x1"</f>
        <v>275x5x1</v>
      </c>
      <c r="D30" s="12" t="str">
        <f>MROUND(0.87*$F$2,5)&amp;"x1"</f>
        <v>250x1</v>
      </c>
      <c r="E30" s="48"/>
    </row>
    <row r="31" spans="1:5" s="7" customFormat="1" ht="21.95" customHeight="1">
      <c r="A31" s="91"/>
      <c r="B31" s="14"/>
      <c r="C31" s="14"/>
      <c r="D31" s="14" t="str">
        <f>MROUND(0.97*$F$2,5)&amp;"x4x1"</f>
        <v>280x4x1</v>
      </c>
      <c r="E31" s="53"/>
    </row>
    <row r="32" spans="1:5" s="7" customFormat="1" ht="21.95" customHeight="1">
      <c r="A32" s="89" t="s">
        <v>4</v>
      </c>
      <c r="B32" s="9" t="str">
        <f>MROUND(0.45*$E$2,5)&amp;"x5"</f>
        <v>110x5</v>
      </c>
      <c r="C32" s="9" t="str">
        <f>MROUND(0.5*$E$2,5)&amp;"x5"</f>
        <v>120x5</v>
      </c>
      <c r="D32" s="51" t="str">
        <f>MROUND(0.45*$E$2,5)&amp;"x5"</f>
        <v>110x5</v>
      </c>
      <c r="E32" s="50" t="str">
        <f>MROUND(0.4*$E$2,5)&amp;"x5"</f>
        <v>95x5</v>
      </c>
    </row>
    <row r="33" spans="1:8" s="7" customFormat="1" ht="21.95" customHeight="1">
      <c r="A33" s="90"/>
      <c r="B33" s="17" t="str">
        <f>MROUND(0.55*$E$2,5)&amp;"x5"</f>
        <v>130x5</v>
      </c>
      <c r="C33" s="17" t="str">
        <f>MROUND(0.6*$E$2,5)&amp;"x4"</f>
        <v>145x4</v>
      </c>
      <c r="D33" s="20" t="str">
        <f>MROUND(0.55*$E$2,5)&amp;"x4"</f>
        <v>130x4</v>
      </c>
      <c r="E33" s="48" t="str">
        <f>MROUND(0.5*$E$2,5)&amp;"x5"</f>
        <v>120x5</v>
      </c>
    </row>
    <row r="34" spans="1:8" s="7" customFormat="1" ht="21.95" customHeight="1">
      <c r="A34" s="90"/>
      <c r="B34" s="17" t="str">
        <f>MROUND(0.65*$E$2,5)&amp;"x5"</f>
        <v>155x5</v>
      </c>
      <c r="C34" s="17" t="str">
        <f>MROUND(0.7*$E$2,5)&amp;"x3"</f>
        <v>170x3</v>
      </c>
      <c r="D34" s="20" t="str">
        <f>MROUND(0.65*$E$2,5)&amp;"x4"</f>
        <v>155x4</v>
      </c>
      <c r="E34" s="48" t="str">
        <f>MROUND(0.6*$E$2,5)&amp;"x5"</f>
        <v>145x5</v>
      </c>
    </row>
    <row r="35" spans="1:8" s="7" customFormat="1" ht="21.95" customHeight="1">
      <c r="A35" s="90"/>
      <c r="B35" s="17" t="str">
        <f>MROUND(0.75*$E$2,5)&amp;"x5"</f>
        <v>180x5</v>
      </c>
      <c r="C35" s="17" t="str">
        <f>MROUND(0.8*$E$2,5)&amp;"x3"</f>
        <v>190x3</v>
      </c>
      <c r="D35" s="20" t="str">
        <f>MROUND(0.75*$E$2,5)&amp;"x5"</f>
        <v>180x5</v>
      </c>
      <c r="E35" s="48"/>
    </row>
    <row r="36" spans="1:8" s="7" customFormat="1" ht="21.95" customHeight="1">
      <c r="A36" s="90"/>
      <c r="B36" s="17" t="str">
        <f>MROUND(0.85*$E$2,5)&amp;"x7-9"</f>
        <v>205x7-9</v>
      </c>
      <c r="C36" s="17" t="str">
        <f>MROUND(0.9*$E$2,5)&amp;"x5-7"</f>
        <v>215x5-7</v>
      </c>
      <c r="D36" s="20" t="str">
        <f>MROUND(0.85*$E$2,5)&amp;"x3"</f>
        <v>205x3</v>
      </c>
      <c r="E36" s="48"/>
    </row>
    <row r="37" spans="1:8" s="7" customFormat="1" ht="21.95" customHeight="1">
      <c r="A37" s="90"/>
      <c r="B37" s="17" t="str">
        <f>MROUND(0.5*$E$2,5)&amp;"x5x10"</f>
        <v>120x5x10</v>
      </c>
      <c r="C37" s="17" t="str">
        <f>MROUND(0.45*$E$2,5)&amp;"x5x10"</f>
        <v>110x5x10</v>
      </c>
      <c r="D37" s="20" t="str">
        <f>MROUND(0.95*$E$2,5)&amp;"x3-5"</f>
        <v>230x3-5</v>
      </c>
      <c r="E37" s="48"/>
    </row>
    <row r="38" spans="1:8" s="7" customFormat="1" ht="21.95" customHeight="1">
      <c r="A38" s="91"/>
      <c r="B38" s="14"/>
      <c r="C38" s="14"/>
      <c r="D38" s="52" t="str">
        <f>MROUND(0.4*$E$2,5)&amp;"x5x10"</f>
        <v>95x5x10</v>
      </c>
      <c r="E38" s="49"/>
    </row>
    <row r="39" spans="1:8" s="7" customFormat="1" ht="21.95" customHeight="1">
      <c r="A39" s="37" t="s">
        <v>10</v>
      </c>
      <c r="B39" s="10">
        <v>30</v>
      </c>
      <c r="C39" s="10">
        <v>25</v>
      </c>
      <c r="D39" s="10">
        <v>20</v>
      </c>
      <c r="E39" s="54">
        <v>20</v>
      </c>
    </row>
    <row r="40" spans="1:8" s="7" customFormat="1" ht="21.95" customHeight="1">
      <c r="A40" s="37" t="s">
        <v>123</v>
      </c>
      <c r="B40" s="18" t="s">
        <v>112</v>
      </c>
      <c r="C40" s="18" t="s">
        <v>113</v>
      </c>
      <c r="D40" s="18" t="s">
        <v>114</v>
      </c>
      <c r="E40" s="54">
        <v>30</v>
      </c>
    </row>
    <row r="41" spans="1:8" s="7" customFormat="1" ht="21.95" customHeight="1">
      <c r="A41" s="38" t="s">
        <v>49</v>
      </c>
      <c r="B41" s="10" t="s">
        <v>11</v>
      </c>
      <c r="C41" s="10" t="s">
        <v>11</v>
      </c>
      <c r="D41" s="10" t="s">
        <v>11</v>
      </c>
      <c r="E41" s="45" t="s">
        <v>13</v>
      </c>
    </row>
    <row r="42" spans="1:8" s="7" customFormat="1" ht="21.95" customHeight="1">
      <c r="A42" s="37" t="s">
        <v>61</v>
      </c>
      <c r="B42" s="10" t="s">
        <v>111</v>
      </c>
      <c r="C42" s="10" t="s">
        <v>111</v>
      </c>
      <c r="D42" s="10" t="s">
        <v>111</v>
      </c>
      <c r="E42" s="45" t="s">
        <v>129</v>
      </c>
      <c r="F42" s="20"/>
    </row>
    <row r="43" spans="1:8" s="7" customFormat="1" ht="21.95" customHeight="1">
      <c r="A43" s="40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40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9" t="s">
        <v>23</v>
      </c>
      <c r="C45" s="39" t="s">
        <v>50</v>
      </c>
      <c r="D45" s="39" t="s">
        <v>51</v>
      </c>
      <c r="E45" s="28" t="s">
        <v>52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21.95" customHeight="1">
      <c r="A48" s="34" t="s">
        <v>24</v>
      </c>
      <c r="B48" s="9" t="str">
        <f>MROUND(0.6*0.75*$F$2,5)&amp;"x4"</f>
        <v>130x4</v>
      </c>
      <c r="C48" s="9" t="str">
        <f>MROUND(0.6*0.75*$F$2,5)&amp;"x4"</f>
        <v>130x4</v>
      </c>
      <c r="D48" s="9" t="str">
        <f>MROUND(0.6*0.75*$F$2,5)&amp;"x4"</f>
        <v>130x4</v>
      </c>
      <c r="E48" s="9" t="str">
        <f>MROUND(0.6*0.75*$F$2,5)&amp;"x4"</f>
        <v>130x4</v>
      </c>
    </row>
    <row r="49" spans="1:5" s="7" customFormat="1" ht="21.95" customHeight="1">
      <c r="A49" s="33"/>
      <c r="B49" s="14" t="str">
        <f>MROUND(0.7*0.75*$F$2,5)&amp;"x5x2"</f>
        <v>150x5x2</v>
      </c>
      <c r="C49" s="14" t="str">
        <f>MROUND(0.7*0.75*$F$2,5)&amp;"x5x2"</f>
        <v>150x5x2</v>
      </c>
      <c r="D49" s="14" t="str">
        <f>MROUND(0.7*0.75*$F$2,5)&amp;"x5x2"</f>
        <v>150x5x2</v>
      </c>
      <c r="E49" s="17" t="str">
        <f>MROUND(0.7*0.75*$F$2,5)&amp;"x5x2"</f>
        <v>150x5x2</v>
      </c>
    </row>
    <row r="50" spans="1:5" s="7" customFormat="1" ht="21.95" customHeight="1">
      <c r="A50" s="34" t="s">
        <v>115</v>
      </c>
      <c r="B50" s="9" t="str">
        <f>MROUND(0.45*$D$2,5)&amp;"x5"</f>
        <v>270x5</v>
      </c>
      <c r="C50" s="9" t="str">
        <f>MROUND(0.5*$D$2,5)&amp;"x5"</f>
        <v>305x5</v>
      </c>
      <c r="D50" s="51" t="str">
        <f>MROUND(0.45*$D$2,5)&amp;"x5"</f>
        <v>270x5</v>
      </c>
      <c r="E50" s="43" t="str">
        <f>MROUND(0.4*$D$2,5)&amp;"x5"</f>
        <v>240x5</v>
      </c>
    </row>
    <row r="51" spans="1:5" s="7" customFormat="1" ht="21.95" customHeight="1">
      <c r="A51" s="36"/>
      <c r="B51" s="17" t="str">
        <f>MROUND(0.55*$D$2,5)&amp;"x5"</f>
        <v>335x5</v>
      </c>
      <c r="C51" s="17" t="str">
        <f>MROUND(0.6*$D$2,5)&amp;"x4"</f>
        <v>365x4</v>
      </c>
      <c r="D51" s="20" t="str">
        <f>MROUND(0.55*$D$2,5)&amp;"x4"</f>
        <v>335x4</v>
      </c>
      <c r="E51" s="44" t="str">
        <f>MROUND(0.5*$D$2,5)&amp;"x5"</f>
        <v>305x5</v>
      </c>
    </row>
    <row r="52" spans="1:5" s="7" customFormat="1" ht="21.95" customHeight="1">
      <c r="A52" s="36"/>
      <c r="B52" s="17" t="str">
        <f>MROUND(0.65*$D$2,5)&amp;"x5"</f>
        <v>395x5</v>
      </c>
      <c r="C52" s="17" t="str">
        <f>MROUND(0.7*$D$2,5)&amp;"x3"</f>
        <v>425x3</v>
      </c>
      <c r="D52" s="20" t="str">
        <f>MROUND(0.65*$D$2,5)&amp;"x4"</f>
        <v>395x4</v>
      </c>
      <c r="E52" s="44" t="str">
        <f>MROUND(0.6*$D$2,5)&amp;"x5"</f>
        <v>365x5</v>
      </c>
    </row>
    <row r="53" spans="1:5" s="7" customFormat="1" ht="21.95" customHeight="1">
      <c r="A53" s="36"/>
      <c r="B53" s="17" t="str">
        <f>MROUND(0.75*$D$2,5)&amp;"x5"</f>
        <v>455x5</v>
      </c>
      <c r="C53" s="17" t="str">
        <f>MROUND(0.8*$D$2,5)&amp;"x3"</f>
        <v>485x3</v>
      </c>
      <c r="D53" s="20" t="str">
        <f>MROUND(0.75*$D$2,5)&amp;"x5"</f>
        <v>455x5</v>
      </c>
      <c r="E53" s="42"/>
    </row>
    <row r="54" spans="1:5" s="7" customFormat="1" ht="21.95" customHeight="1">
      <c r="A54" s="36"/>
      <c r="B54" s="17" t="str">
        <f>MROUND(0.85*$D$2,5)&amp;"x7-9"</f>
        <v>515x7-9</v>
      </c>
      <c r="C54" s="17" t="str">
        <f>MROUND(0.9*$D$2,5)&amp;"x5-7"</f>
        <v>545x5-7</v>
      </c>
      <c r="D54" s="20" t="str">
        <f>MROUND(0.85*$D$2,5)&amp;"x3"</f>
        <v>515x3</v>
      </c>
      <c r="E54" s="42"/>
    </row>
    <row r="55" spans="1:5" s="7" customFormat="1" ht="21.95" customHeight="1">
      <c r="A55" s="36"/>
      <c r="B55" s="17" t="str">
        <f>MROUND(0.5*$D$2,5)&amp;"x5x10"</f>
        <v>305x5x10</v>
      </c>
      <c r="C55" s="17" t="str">
        <f>MROUND(0.45*$D$2,5)&amp;"x5x10"</f>
        <v>270x5x10</v>
      </c>
      <c r="D55" s="20" t="str">
        <f>MROUND(0.95*$D$2,5)&amp;"x3-5"</f>
        <v>575x3-5</v>
      </c>
      <c r="E55" s="42"/>
    </row>
    <row r="56" spans="1:5" s="7" customFormat="1" ht="21.95" customHeight="1">
      <c r="A56" s="33"/>
      <c r="B56" s="17"/>
      <c r="C56" s="17"/>
      <c r="D56" s="20" t="str">
        <f>MROUND(0.4*$D$2,5)&amp;"x5x10"</f>
        <v>240x5x10</v>
      </c>
      <c r="E56" s="42"/>
    </row>
    <row r="57" spans="1:5" s="7" customFormat="1" ht="21.95" customHeight="1">
      <c r="A57" s="37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21.95" customHeight="1">
      <c r="A58" s="37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21.95" customHeight="1">
      <c r="A59" s="37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21.95" customHeight="1">
      <c r="A60" s="37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9" t="s">
        <v>23</v>
      </c>
      <c r="C66" s="39" t="s">
        <v>50</v>
      </c>
      <c r="D66" s="39" t="s">
        <v>51</v>
      </c>
      <c r="E66" s="28" t="s">
        <v>52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51" t="s">
        <v>16</v>
      </c>
      <c r="E67" s="25" t="s">
        <v>16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51" t="s">
        <v>70</v>
      </c>
      <c r="E68" s="22" t="s">
        <v>72</v>
      </c>
    </row>
    <row r="69" spans="1:7" s="7" customFormat="1" ht="21.95" customHeight="1">
      <c r="A69" s="89" t="s">
        <v>43</v>
      </c>
      <c r="B69" s="9" t="str">
        <f>MROUND(0.6*$F$2,5)&amp;"x4"</f>
        <v>175x4</v>
      </c>
      <c r="C69" s="9" t="str">
        <f>MROUND(0.6*$F$2,5)&amp;"x4"</f>
        <v>175x4</v>
      </c>
      <c r="D69" s="51" t="str">
        <f>MROUND(0.6*$F$2,5)&amp;"x4"</f>
        <v>175x4</v>
      </c>
      <c r="E69" s="43" t="str">
        <f>MROUND(0.6*$F$2,5)&amp;"x4"</f>
        <v>175x4</v>
      </c>
    </row>
    <row r="70" spans="1:7" s="7" customFormat="1" ht="21.95" customHeight="1">
      <c r="A70" s="91"/>
      <c r="B70" s="14" t="str">
        <f>MROUND(0.7*$F$2,5)&amp;"x5x2"</f>
        <v>205x5x2</v>
      </c>
      <c r="C70" s="14" t="str">
        <f>MROUND(0.7*$F$2,5)&amp;"x5x2"</f>
        <v>205x5x2</v>
      </c>
      <c r="D70" s="52" t="str">
        <f>MROUND(0.7*$F$2,5)&amp;"x5x2"</f>
        <v>205x5x2</v>
      </c>
      <c r="E70" s="27" t="str">
        <f>MROUND(0.7*$F$2,5)&amp;"x5x2"</f>
        <v>205x5x2</v>
      </c>
    </row>
    <row r="71" spans="1:7" s="7" customFormat="1" ht="21.95" customHeight="1">
      <c r="A71" s="92" t="s">
        <v>44</v>
      </c>
      <c r="B71" s="9" t="str">
        <f>MROUND(0.45*$C$2,5)&amp;"x5"</f>
        <v>165x5</v>
      </c>
      <c r="C71" s="9" t="str">
        <f>MROUND(0.5*$C$2,5)&amp;"x5"</f>
        <v>185x5</v>
      </c>
      <c r="D71" s="51" t="str">
        <f>MROUND(0.45*$C$2,5)&amp;"x5"</f>
        <v>165x5</v>
      </c>
      <c r="E71" s="43" t="str">
        <f>MROUND(0.4*$C$2,5)&amp;"x5"</f>
        <v>145x5</v>
      </c>
    </row>
    <row r="72" spans="1:7" s="7" customFormat="1" ht="21.95" customHeight="1">
      <c r="A72" s="93"/>
      <c r="B72" s="17" t="str">
        <f>MROUND(0.55*$C$2,5)&amp;"x5"</f>
        <v>200x5</v>
      </c>
      <c r="C72" s="17" t="str">
        <f>MROUND(0.6*$C$2,5)&amp;"x4"</f>
        <v>220x4</v>
      </c>
      <c r="D72" s="20" t="str">
        <f>MROUND(0.55*$C$2,5)&amp;"x4"</f>
        <v>200x4</v>
      </c>
      <c r="E72" s="44" t="str">
        <f>MROUND(0.5*$C$2,5)&amp;"x5"</f>
        <v>185x5</v>
      </c>
    </row>
    <row r="73" spans="1:7" s="7" customFormat="1" ht="21.95" customHeight="1">
      <c r="A73" s="93"/>
      <c r="B73" s="17" t="str">
        <f>MROUND(0.65*$C$2,5)&amp;"x5"</f>
        <v>235x5</v>
      </c>
      <c r="C73" s="17" t="str">
        <f>MROUND(0.7*$C$2,5)&amp;"x3"</f>
        <v>255x3</v>
      </c>
      <c r="D73" s="20" t="str">
        <f>MROUND(0.65*$C$2,5)&amp;"x4"</f>
        <v>235x4</v>
      </c>
      <c r="E73" s="44" t="str">
        <f>MROUND(0.6*$C$2,5)&amp;"x5"</f>
        <v>220x5</v>
      </c>
    </row>
    <row r="74" spans="1:7" s="7" customFormat="1" ht="21.95" customHeight="1">
      <c r="A74" s="93"/>
      <c r="B74" s="17" t="str">
        <f>MROUND(0.75*$C$2,5)&amp;"x5"</f>
        <v>275x5</v>
      </c>
      <c r="C74" s="17" t="str">
        <f>MROUND(0.8*$C$2,5)&amp;"x3"</f>
        <v>290x3</v>
      </c>
      <c r="D74" s="20" t="str">
        <f>MROUND(0.75*$C$2,5)&amp;"x5"</f>
        <v>275x5</v>
      </c>
      <c r="E74" s="42"/>
    </row>
    <row r="75" spans="1:7" s="7" customFormat="1" ht="21.95" customHeight="1">
      <c r="A75" s="93"/>
      <c r="B75" s="17" t="str">
        <f>MROUND(0.85*$C$2,5)&amp;"x7-9"</f>
        <v>310x7-9</v>
      </c>
      <c r="C75" s="17" t="str">
        <f>MROUND(0.9*$C$2,5)&amp;"x5-7"</f>
        <v>330x5-7</v>
      </c>
      <c r="D75" s="20" t="str">
        <f>MROUND(0.85*$C$2,5)&amp;"x3"</f>
        <v>310x3</v>
      </c>
      <c r="E75" s="42"/>
    </row>
    <row r="76" spans="1:7" s="7" customFormat="1" ht="21.95" customHeight="1">
      <c r="A76" s="93"/>
      <c r="B76" s="17" t="str">
        <f>MROUND(0.5*$C$2,5)&amp;"x5x10"</f>
        <v>185x5x10</v>
      </c>
      <c r="C76" s="17" t="str">
        <f>MROUND(0.45*$C$2,5)&amp;"x5x10"</f>
        <v>165x5x10</v>
      </c>
      <c r="D76" s="20" t="str">
        <f>MROUND(0.95*$C$2,5)&amp;"x3-5"</f>
        <v>345x3-5</v>
      </c>
      <c r="E76" s="42"/>
    </row>
    <row r="77" spans="1:7" s="7" customFormat="1" ht="21.95" customHeight="1">
      <c r="A77" s="94"/>
      <c r="B77" s="17"/>
      <c r="C77" s="17"/>
      <c r="D77" s="20" t="str">
        <f>MROUND(0.4*$C$2,5)&amp;"x5x10"</f>
        <v>145x5x10</v>
      </c>
      <c r="E77" s="41"/>
    </row>
    <row r="78" spans="1:7" s="7" customFormat="1" ht="21.95" customHeight="1">
      <c r="A78" s="32" t="s">
        <v>48</v>
      </c>
      <c r="B78" s="23" t="str">
        <f>MROUND($F$2,5)&amp;"x6x3"</f>
        <v>290x6x3</v>
      </c>
      <c r="C78" s="23" t="str">
        <f>MROUND($F$2,5)&amp;"x6x3"</f>
        <v>290x6x3</v>
      </c>
      <c r="D78" s="55" t="str">
        <f>MROUND($F$2,5)&amp;"x6x3"</f>
        <v>290x6x3</v>
      </c>
      <c r="E78" s="26" t="str">
        <f>MROUND(0.9*$F$2,5)&amp;"x6x3"</f>
        <v>260x6x3</v>
      </c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52" t="s">
        <v>22</v>
      </c>
      <c r="E79" s="27" t="s">
        <v>11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5" t="s">
        <v>47</v>
      </c>
    </row>
    <row r="81" spans="1:5" ht="20.100000000000001" customHeight="1">
      <c r="A81" s="87" t="s">
        <v>126</v>
      </c>
      <c r="B81" s="9" t="s">
        <v>121</v>
      </c>
      <c r="C81" s="9" t="s">
        <v>121</v>
      </c>
      <c r="D81" s="51" t="s">
        <v>121</v>
      </c>
      <c r="E81" s="56" t="s">
        <v>72</v>
      </c>
    </row>
    <row r="82" spans="1:5" ht="20.100000000000001" customHeight="1">
      <c r="A82" s="88"/>
      <c r="B82" s="14" t="s">
        <v>122</v>
      </c>
      <c r="C82" s="14" t="s">
        <v>122</v>
      </c>
      <c r="D82" s="52" t="s">
        <v>122</v>
      </c>
      <c r="E82" s="49"/>
    </row>
    <row r="83" spans="1:5" ht="20.100000000000001" customHeight="1">
      <c r="A83" s="31" t="s">
        <v>8</v>
      </c>
      <c r="B83" s="14">
        <v>60</v>
      </c>
      <c r="C83" s="14">
        <v>50</v>
      </c>
      <c r="D83" s="52">
        <v>40</v>
      </c>
      <c r="E83" s="54">
        <v>30</v>
      </c>
    </row>
    <row r="85" spans="1:5" ht="20.100000000000001" customHeight="1">
      <c r="A85" s="19" t="s">
        <v>127</v>
      </c>
    </row>
    <row r="86" spans="1:5" ht="20.100000000000001" customHeight="1">
      <c r="A86" s="19" t="s">
        <v>128</v>
      </c>
    </row>
  </sheetData>
  <mergeCells count="6">
    <mergeCell ref="A81:A82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95" t="s">
        <v>23</v>
      </c>
      <c r="B1" s="95"/>
      <c r="C1" s="95"/>
      <c r="D1" s="95"/>
      <c r="E1" s="95"/>
      <c r="F1" s="95"/>
      <c r="G1" s="95"/>
      <c r="H1" s="95"/>
      <c r="I1" s="95"/>
    </row>
    <row r="2" spans="1:9">
      <c r="A2" s="96" t="s">
        <v>130</v>
      </c>
      <c r="B2" s="96"/>
      <c r="C2" s="96"/>
      <c r="D2" s="96"/>
      <c r="E2" s="96"/>
      <c r="F2" s="96"/>
      <c r="G2" s="96"/>
      <c r="H2" s="96"/>
      <c r="I2" s="96"/>
    </row>
    <row r="3" spans="1:9">
      <c r="A3" s="60" t="s">
        <v>131</v>
      </c>
      <c r="C3" s="60" t="s">
        <v>132</v>
      </c>
      <c r="D3" s="60"/>
      <c r="E3" s="60" t="s">
        <v>133</v>
      </c>
      <c r="F3" s="60"/>
      <c r="G3" s="60" t="s">
        <v>134</v>
      </c>
      <c r="H3" s="60"/>
      <c r="I3" s="60"/>
    </row>
    <row r="4" spans="1:9">
      <c r="A4" s="60" t="s">
        <v>135</v>
      </c>
      <c r="C4" s="60" t="s">
        <v>136</v>
      </c>
      <c r="D4" s="60"/>
      <c r="E4" s="60" t="s">
        <v>137</v>
      </c>
      <c r="F4" s="60"/>
      <c r="G4" s="60" t="s">
        <v>138</v>
      </c>
      <c r="H4" s="60"/>
      <c r="I4" s="60"/>
    </row>
    <row r="5" spans="1:9">
      <c r="A5" s="60" t="s">
        <v>139</v>
      </c>
      <c r="C5" s="60" t="s">
        <v>140</v>
      </c>
      <c r="D5" s="60"/>
      <c r="E5" s="60"/>
      <c r="F5" s="60" t="s">
        <v>141</v>
      </c>
      <c r="G5" s="60"/>
      <c r="H5" s="60"/>
      <c r="I5" s="60"/>
    </row>
    <row r="6" spans="1:9">
      <c r="A6" s="60" t="s">
        <v>142</v>
      </c>
      <c r="C6" s="60" t="s">
        <v>143</v>
      </c>
      <c r="D6" s="60"/>
      <c r="E6" s="60"/>
      <c r="F6" s="60"/>
      <c r="G6" s="60"/>
      <c r="H6" s="60"/>
      <c r="I6" s="60"/>
    </row>
    <row r="7" spans="1:9">
      <c r="C7" s="60"/>
      <c r="D7" s="60"/>
      <c r="E7" s="60"/>
      <c r="F7" s="60"/>
      <c r="G7" s="60"/>
      <c r="H7" s="60"/>
      <c r="I7" s="60"/>
    </row>
    <row r="8" spans="1:9">
      <c r="A8" s="96" t="s">
        <v>144</v>
      </c>
      <c r="B8" s="96"/>
      <c r="C8" s="96"/>
      <c r="D8" s="96"/>
      <c r="E8" s="96"/>
      <c r="F8" s="96"/>
      <c r="G8" s="96"/>
      <c r="H8" s="96"/>
      <c r="I8" s="96"/>
    </row>
    <row r="9" spans="1:9">
      <c r="A9" s="60" t="s">
        <v>145</v>
      </c>
      <c r="C9" s="60" t="s">
        <v>146</v>
      </c>
      <c r="D9" s="60"/>
      <c r="E9" s="60" t="s">
        <v>147</v>
      </c>
      <c r="F9" s="60"/>
      <c r="G9" s="60" t="s">
        <v>148</v>
      </c>
      <c r="H9" s="60"/>
      <c r="I9" s="60"/>
    </row>
    <row r="10" spans="1:9">
      <c r="A10" s="60" t="s">
        <v>149</v>
      </c>
      <c r="C10" s="60" t="s">
        <v>150</v>
      </c>
      <c r="D10" s="60"/>
      <c r="E10" s="60" t="s">
        <v>151</v>
      </c>
      <c r="F10" s="60"/>
      <c r="G10" s="60"/>
      <c r="H10" s="60"/>
      <c r="I10" s="60"/>
    </row>
    <row r="11" spans="1:9">
      <c r="C11" s="60"/>
      <c r="D11" s="60"/>
      <c r="E11" s="60"/>
      <c r="F11" s="60"/>
      <c r="G11" s="60"/>
      <c r="H11" s="60"/>
      <c r="I11" s="60"/>
    </row>
    <row r="12" spans="1:9" ht="18">
      <c r="A12" s="61" t="s">
        <v>152</v>
      </c>
      <c r="C12" s="60" t="s">
        <v>153</v>
      </c>
      <c r="D12" s="60" t="s">
        <v>154</v>
      </c>
      <c r="E12" s="60"/>
      <c r="F12" s="60"/>
      <c r="G12" s="60"/>
      <c r="H12" s="60"/>
      <c r="I12" s="60"/>
    </row>
    <row r="13" spans="1:9">
      <c r="A13" s="62" t="s">
        <v>155</v>
      </c>
      <c r="B13" s="62"/>
      <c r="C13" s="60" t="s">
        <v>156</v>
      </c>
      <c r="D13" s="60"/>
      <c r="E13" s="60"/>
      <c r="F13" s="60"/>
      <c r="G13" s="60"/>
      <c r="H13" s="60"/>
      <c r="I13" s="60"/>
    </row>
    <row r="14" spans="1:9">
      <c r="A14" s="62" t="s">
        <v>157</v>
      </c>
      <c r="C14" s="60" t="s">
        <v>211</v>
      </c>
      <c r="D14" s="60"/>
      <c r="E14" s="60"/>
      <c r="G14" s="60"/>
      <c r="H14" s="60"/>
      <c r="I14" s="60"/>
    </row>
    <row r="15" spans="1:9">
      <c r="A15" s="63" t="s">
        <v>159</v>
      </c>
    </row>
    <row r="16" spans="1:9">
      <c r="A16" s="63" t="s">
        <v>160</v>
      </c>
      <c r="B16" s="1"/>
    </row>
    <row r="17" spans="1:9">
      <c r="A17" s="64" t="s">
        <v>161</v>
      </c>
      <c r="B17" s="60"/>
      <c r="C17" s="60" t="s">
        <v>211</v>
      </c>
      <c r="F17" t="s">
        <v>162</v>
      </c>
    </row>
    <row r="18" spans="1:9">
      <c r="A18" s="62" t="s">
        <v>163</v>
      </c>
      <c r="C18" s="60" t="s">
        <v>164</v>
      </c>
      <c r="D18" s="60"/>
      <c r="E18" s="60"/>
      <c r="F18" s="60" t="s">
        <v>165</v>
      </c>
      <c r="G18" s="60"/>
      <c r="H18" s="60"/>
      <c r="I18" s="60"/>
    </row>
    <row r="19" spans="1:9">
      <c r="B19" s="60"/>
      <c r="C19" s="60" t="s">
        <v>166</v>
      </c>
      <c r="D19" s="60"/>
      <c r="E19" s="60"/>
      <c r="F19" s="60" t="s">
        <v>165</v>
      </c>
      <c r="G19" s="60"/>
      <c r="H19" s="60"/>
      <c r="I19" s="60"/>
    </row>
    <row r="20" spans="1:9">
      <c r="A20" s="67" t="s">
        <v>183</v>
      </c>
      <c r="B20" s="60"/>
      <c r="C20" s="60" t="s">
        <v>207</v>
      </c>
      <c r="D20" s="60"/>
      <c r="E20" s="60"/>
      <c r="F20" s="60"/>
      <c r="G20" s="60"/>
      <c r="H20" s="60"/>
      <c r="I20" s="60"/>
    </row>
    <row r="21" spans="1:9" ht="18">
      <c r="A21" s="61" t="s">
        <v>167</v>
      </c>
      <c r="B21" s="60"/>
      <c r="C21" s="60" t="s">
        <v>168</v>
      </c>
      <c r="D21" s="60"/>
      <c r="E21" s="60" t="s">
        <v>169</v>
      </c>
      <c r="F21" s="60"/>
      <c r="G21" s="60"/>
      <c r="H21" s="60"/>
      <c r="I21" s="60"/>
    </row>
    <row r="22" spans="1:9">
      <c r="A22" s="62" t="s">
        <v>163</v>
      </c>
      <c r="B22" s="60"/>
      <c r="C22" s="60" t="s">
        <v>170</v>
      </c>
      <c r="D22" s="60"/>
      <c r="E22" s="60"/>
      <c r="F22" s="60" t="s">
        <v>171</v>
      </c>
      <c r="G22" s="60"/>
      <c r="H22" s="60"/>
      <c r="I22" s="60"/>
    </row>
    <row r="23" spans="1:9">
      <c r="A23" s="62" t="s">
        <v>172</v>
      </c>
      <c r="B23" s="60"/>
      <c r="C23" s="60" t="s">
        <v>173</v>
      </c>
      <c r="D23" s="60"/>
      <c r="E23" s="60"/>
      <c r="F23" s="60" t="s">
        <v>174</v>
      </c>
      <c r="G23" s="60"/>
      <c r="H23" s="60"/>
      <c r="I23" s="60"/>
    </row>
    <row r="24" spans="1:9">
      <c r="A24" s="62" t="s">
        <v>175</v>
      </c>
      <c r="B24" s="60"/>
      <c r="C24" s="60" t="s">
        <v>176</v>
      </c>
      <c r="D24" s="60"/>
      <c r="E24" s="60"/>
      <c r="F24" s="60" t="s">
        <v>177</v>
      </c>
      <c r="G24" s="60"/>
      <c r="H24" s="60"/>
      <c r="I24" s="60"/>
    </row>
    <row r="25" spans="1:9">
      <c r="C25" s="60" t="s">
        <v>178</v>
      </c>
      <c r="F25" s="65"/>
    </row>
    <row r="26" spans="1:9">
      <c r="A26" s="62" t="s">
        <v>179</v>
      </c>
      <c r="C26" s="60" t="s">
        <v>180</v>
      </c>
      <c r="E26" t="s">
        <v>181</v>
      </c>
      <c r="G26" t="s">
        <v>182</v>
      </c>
    </row>
    <row r="27" spans="1:9" ht="18.75">
      <c r="A27" s="62" t="s">
        <v>212</v>
      </c>
      <c r="B27" s="66"/>
      <c r="C27" s="62" t="s">
        <v>175</v>
      </c>
      <c r="D27" s="66"/>
      <c r="E27" t="s">
        <v>213</v>
      </c>
      <c r="F27" s="66"/>
      <c r="G27" s="66"/>
      <c r="H27" s="66"/>
    </row>
    <row r="28" spans="1:9" ht="18.75">
      <c r="A28" s="67" t="s">
        <v>183</v>
      </c>
      <c r="B28" s="66"/>
      <c r="C28" s="60" t="s">
        <v>184</v>
      </c>
      <c r="E28" s="62"/>
      <c r="F28" s="66"/>
      <c r="G28" s="66"/>
      <c r="H28" s="66"/>
    </row>
    <row r="29" spans="1:9">
      <c r="C29" s="62" t="s">
        <v>175</v>
      </c>
    </row>
    <row r="31" spans="1:9" ht="18.75">
      <c r="A31" s="61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66"/>
    </row>
    <row r="32" spans="1:9">
      <c r="A32" s="62" t="s">
        <v>155</v>
      </c>
      <c r="B32" s="62"/>
      <c r="C32" s="60" t="s">
        <v>156</v>
      </c>
      <c r="D32" s="60"/>
      <c r="E32" s="1"/>
      <c r="F32" s="1"/>
      <c r="G32" s="1"/>
      <c r="H32" s="1"/>
      <c r="I32" s="1"/>
    </row>
    <row r="33" spans="1:9">
      <c r="A33" s="68" t="s">
        <v>188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68" t="s">
        <v>190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>
      <c r="A35" s="62" t="s">
        <v>191</v>
      </c>
      <c r="B35" s="1"/>
      <c r="C35" s="1"/>
      <c r="D35" t="s">
        <v>214</v>
      </c>
      <c r="E35" s="1"/>
      <c r="F35" s="1"/>
      <c r="G35" s="1"/>
      <c r="H35" s="1"/>
      <c r="I35" s="1"/>
    </row>
    <row r="36" spans="1:9" ht="18.75">
      <c r="A36" s="62" t="s">
        <v>192</v>
      </c>
      <c r="B36" s="1"/>
      <c r="C36" s="1"/>
      <c r="D36" t="s">
        <v>214</v>
      </c>
      <c r="E36" s="66"/>
    </row>
    <row r="37" spans="1:9">
      <c r="A37" s="62" t="s">
        <v>193</v>
      </c>
      <c r="C37" t="s">
        <v>194</v>
      </c>
      <c r="D37" s="1"/>
    </row>
    <row r="38" spans="1:9" ht="15.75">
      <c r="A38" s="70"/>
      <c r="C38" s="69"/>
      <c r="D38" t="s">
        <v>195</v>
      </c>
      <c r="E38" s="69"/>
      <c r="F38" s="69"/>
      <c r="G38" s="69"/>
      <c r="H38" s="69"/>
    </row>
    <row r="39" spans="1:9" ht="15.75">
      <c r="B39" s="69"/>
      <c r="C39" s="69"/>
      <c r="D39" t="s">
        <v>205</v>
      </c>
      <c r="E39" s="70"/>
      <c r="F39" s="69"/>
      <c r="G39" s="69"/>
      <c r="H39" s="69"/>
    </row>
    <row r="40" spans="1:9" ht="15.75">
      <c r="B40" s="69"/>
      <c r="C40" s="1" t="s">
        <v>208</v>
      </c>
      <c r="D40" t="s">
        <v>215</v>
      </c>
      <c r="E40" s="70"/>
      <c r="F40" s="69"/>
      <c r="G40" s="69"/>
      <c r="H40" s="69"/>
    </row>
    <row r="41" spans="1:9" ht="15.75">
      <c r="A41" s="62" t="s">
        <v>197</v>
      </c>
      <c r="B41" s="69"/>
      <c r="C41" s="1" t="s">
        <v>198</v>
      </c>
      <c r="D41" s="70"/>
      <c r="E41" s="70"/>
      <c r="F41" s="69"/>
      <c r="G41" s="69"/>
      <c r="H41" s="69"/>
    </row>
    <row r="42" spans="1:9" ht="9" customHeight="1">
      <c r="B42" s="69"/>
      <c r="C42" s="69"/>
      <c r="D42" s="70"/>
      <c r="E42" s="70"/>
      <c r="F42" s="69"/>
      <c r="G42" s="69"/>
      <c r="H42" s="69"/>
    </row>
    <row r="43" spans="1:9" ht="18">
      <c r="A43" s="61" t="s">
        <v>199</v>
      </c>
      <c r="B43" s="69"/>
      <c r="C43" s="69"/>
      <c r="D43" s="70"/>
      <c r="E43" s="70"/>
      <c r="F43" s="69"/>
      <c r="G43" s="69"/>
      <c r="H43" s="69"/>
    </row>
    <row r="44" spans="1:9" ht="15.75">
      <c r="A44" s="62" t="s">
        <v>200</v>
      </c>
      <c r="B44" s="69"/>
      <c r="C44" s="1" t="s">
        <v>201</v>
      </c>
      <c r="D44" s="71"/>
      <c r="E44" s="60" t="s">
        <v>202</v>
      </c>
      <c r="F44" s="2" t="s">
        <v>203</v>
      </c>
      <c r="G44" s="72"/>
      <c r="H44" t="s">
        <v>204</v>
      </c>
      <c r="I44" s="72"/>
    </row>
    <row r="45" spans="1:9" ht="15.75">
      <c r="A45" s="62" t="s">
        <v>216</v>
      </c>
      <c r="B45" s="69"/>
      <c r="C45" s="1" t="s">
        <v>217</v>
      </c>
      <c r="D45" s="74"/>
      <c r="E45" s="60"/>
      <c r="F45" s="2"/>
      <c r="G45" s="73"/>
      <c r="I45" s="73"/>
    </row>
    <row r="46" spans="1:9" ht="21">
      <c r="A46" s="95" t="s">
        <v>50</v>
      </c>
      <c r="B46" s="95"/>
      <c r="C46" s="95"/>
      <c r="D46" s="95"/>
      <c r="E46" s="95"/>
      <c r="F46" s="95"/>
      <c r="G46" s="95"/>
      <c r="H46" s="95"/>
      <c r="I46" s="95"/>
    </row>
    <row r="47" spans="1:9">
      <c r="A47" s="96" t="s">
        <v>130</v>
      </c>
      <c r="B47" s="96"/>
      <c r="C47" s="96"/>
      <c r="D47" s="96"/>
      <c r="E47" s="96"/>
      <c r="F47" s="96"/>
      <c r="G47" s="96"/>
      <c r="H47" s="96"/>
      <c r="I47" s="96"/>
    </row>
    <row r="48" spans="1:9">
      <c r="A48" s="60" t="s">
        <v>131</v>
      </c>
      <c r="C48" s="60" t="s">
        <v>132</v>
      </c>
      <c r="D48" s="60"/>
      <c r="E48" s="60" t="s">
        <v>133</v>
      </c>
      <c r="F48" s="60"/>
      <c r="G48" s="60" t="s">
        <v>134</v>
      </c>
      <c r="H48" s="60"/>
      <c r="I48" s="60"/>
    </row>
    <row r="49" spans="1:9">
      <c r="A49" s="60" t="s">
        <v>135</v>
      </c>
      <c r="C49" s="60" t="s">
        <v>136</v>
      </c>
      <c r="D49" s="60"/>
      <c r="E49" s="60" t="s">
        <v>137</v>
      </c>
      <c r="F49" s="60"/>
      <c r="G49" s="60" t="s">
        <v>138</v>
      </c>
      <c r="H49" s="60"/>
      <c r="I49" s="60"/>
    </row>
    <row r="50" spans="1:9">
      <c r="A50" s="60" t="s">
        <v>139</v>
      </c>
      <c r="C50" s="60" t="s">
        <v>140</v>
      </c>
      <c r="D50" s="60"/>
      <c r="E50" s="60"/>
      <c r="F50" s="60" t="s">
        <v>141</v>
      </c>
      <c r="G50" s="60"/>
      <c r="H50" s="60"/>
      <c r="I50" s="60"/>
    </row>
    <row r="51" spans="1:9">
      <c r="A51" s="60" t="s">
        <v>142</v>
      </c>
      <c r="C51" s="60" t="s">
        <v>143</v>
      </c>
      <c r="D51" s="60"/>
      <c r="E51" s="60"/>
      <c r="F51" s="60"/>
      <c r="G51" s="60"/>
      <c r="H51" s="60"/>
      <c r="I51" s="60"/>
    </row>
    <row r="52" spans="1:9">
      <c r="C52" s="60"/>
      <c r="D52" s="60"/>
      <c r="E52" s="60"/>
      <c r="F52" s="60"/>
      <c r="G52" s="60"/>
      <c r="H52" s="60"/>
      <c r="I52" s="60"/>
    </row>
    <row r="53" spans="1:9">
      <c r="A53" s="96" t="s">
        <v>144</v>
      </c>
      <c r="B53" s="96"/>
      <c r="C53" s="96"/>
      <c r="D53" s="96"/>
      <c r="E53" s="96"/>
      <c r="F53" s="96"/>
      <c r="G53" s="96"/>
      <c r="H53" s="96"/>
      <c r="I53" s="96"/>
    </row>
    <row r="54" spans="1:9">
      <c r="A54" s="60" t="s">
        <v>145</v>
      </c>
      <c r="C54" s="60" t="s">
        <v>146</v>
      </c>
      <c r="D54" s="60"/>
      <c r="E54" s="60" t="s">
        <v>147</v>
      </c>
      <c r="F54" s="60"/>
      <c r="G54" s="60" t="s">
        <v>148</v>
      </c>
      <c r="H54" s="60"/>
      <c r="I54" s="60"/>
    </row>
    <row r="55" spans="1:9">
      <c r="A55" s="60" t="s">
        <v>149</v>
      </c>
      <c r="C55" s="60" t="s">
        <v>150</v>
      </c>
      <c r="D55" s="60"/>
      <c r="E55" s="60" t="s">
        <v>151</v>
      </c>
      <c r="F55" s="60"/>
      <c r="G55" s="60"/>
      <c r="H55" s="60"/>
      <c r="I55" s="60"/>
    </row>
    <row r="56" spans="1:9">
      <c r="C56" s="60"/>
      <c r="D56" s="60"/>
      <c r="E56" s="60"/>
      <c r="F56" s="60"/>
      <c r="G56" s="60"/>
      <c r="H56" s="60"/>
      <c r="I56" s="60"/>
    </row>
    <row r="57" spans="1:9" ht="18">
      <c r="A57" s="61" t="s">
        <v>152</v>
      </c>
      <c r="C57" s="60" t="s">
        <v>153</v>
      </c>
      <c r="D57" s="60" t="s">
        <v>154</v>
      </c>
      <c r="E57" s="60"/>
      <c r="F57" s="60"/>
      <c r="G57" s="60"/>
      <c r="H57" s="60"/>
      <c r="I57" s="60"/>
    </row>
    <row r="58" spans="1:9">
      <c r="A58" s="62" t="s">
        <v>155</v>
      </c>
      <c r="B58" s="62"/>
      <c r="C58" s="60" t="s">
        <v>156</v>
      </c>
      <c r="D58" s="60"/>
      <c r="E58" s="60"/>
      <c r="F58" s="60"/>
      <c r="G58" s="60"/>
      <c r="H58" s="60"/>
      <c r="I58" s="60"/>
    </row>
    <row r="59" spans="1:9">
      <c r="A59" s="62" t="s">
        <v>157</v>
      </c>
      <c r="C59" s="60" t="s">
        <v>211</v>
      </c>
      <c r="D59" s="60"/>
      <c r="E59" s="60"/>
      <c r="G59" s="60"/>
      <c r="H59" s="60"/>
      <c r="I59" s="60"/>
    </row>
    <row r="60" spans="1:9">
      <c r="A60" s="63" t="s">
        <v>159</v>
      </c>
    </row>
    <row r="61" spans="1:9">
      <c r="A61" s="63" t="s">
        <v>160</v>
      </c>
      <c r="B61" s="1"/>
    </row>
    <row r="62" spans="1:9">
      <c r="A62" s="64" t="s">
        <v>161</v>
      </c>
      <c r="B62" s="60"/>
      <c r="C62" s="60" t="s">
        <v>218</v>
      </c>
      <c r="F62" t="s">
        <v>162</v>
      </c>
    </row>
    <row r="63" spans="1:9">
      <c r="A63" s="62" t="s">
        <v>163</v>
      </c>
      <c r="C63" s="60" t="s">
        <v>164</v>
      </c>
      <c r="D63" s="60"/>
      <c r="E63" s="60"/>
      <c r="F63" s="60" t="s">
        <v>165</v>
      </c>
      <c r="G63" s="60"/>
      <c r="H63" s="60"/>
      <c r="I63" s="60"/>
    </row>
    <row r="64" spans="1:9">
      <c r="B64" s="60"/>
      <c r="C64" s="60" t="s">
        <v>166</v>
      </c>
      <c r="D64" s="60"/>
      <c r="E64" s="60"/>
      <c r="F64" s="60" t="s">
        <v>165</v>
      </c>
      <c r="G64" s="60"/>
      <c r="H64" s="60"/>
      <c r="I64" s="60"/>
    </row>
    <row r="65" spans="1:9">
      <c r="A65" s="67" t="s">
        <v>183</v>
      </c>
      <c r="B65" s="60"/>
      <c r="C65" s="60" t="s">
        <v>207</v>
      </c>
      <c r="D65" s="60"/>
      <c r="E65" s="60"/>
      <c r="F65" s="60"/>
      <c r="G65" s="60"/>
      <c r="H65" s="60"/>
      <c r="I65" s="60"/>
    </row>
    <row r="66" spans="1:9" ht="18">
      <c r="A66" s="61" t="s">
        <v>167</v>
      </c>
      <c r="B66" s="60"/>
      <c r="C66" s="60" t="s">
        <v>168</v>
      </c>
      <c r="D66" s="60"/>
      <c r="E66" s="60" t="s">
        <v>169</v>
      </c>
      <c r="F66" s="60"/>
      <c r="G66" s="60"/>
      <c r="H66" s="60"/>
      <c r="I66" s="60"/>
    </row>
    <row r="67" spans="1:9">
      <c r="A67" s="62" t="s">
        <v>163</v>
      </c>
      <c r="B67" s="60"/>
      <c r="C67" s="60" t="s">
        <v>170</v>
      </c>
      <c r="D67" s="60"/>
      <c r="E67" s="60"/>
      <c r="F67" s="60" t="s">
        <v>171</v>
      </c>
      <c r="G67" s="60"/>
      <c r="H67" s="60"/>
      <c r="I67" s="60"/>
    </row>
    <row r="68" spans="1:9">
      <c r="A68" s="62" t="s">
        <v>212</v>
      </c>
      <c r="B68" s="60"/>
      <c r="C68" s="60" t="s">
        <v>173</v>
      </c>
      <c r="D68" s="60"/>
      <c r="E68" s="60"/>
      <c r="F68" s="60" t="s">
        <v>174</v>
      </c>
      <c r="G68" s="60"/>
      <c r="H68" s="60"/>
      <c r="I68" s="60"/>
    </row>
    <row r="69" spans="1:9">
      <c r="A69" s="62" t="s">
        <v>175</v>
      </c>
      <c r="B69" s="60"/>
      <c r="C69" s="60" t="s">
        <v>176</v>
      </c>
      <c r="D69" s="60"/>
      <c r="E69" s="60"/>
      <c r="F69" s="60" t="s">
        <v>177</v>
      </c>
      <c r="G69" s="60"/>
      <c r="H69" s="60"/>
      <c r="I69" s="60"/>
    </row>
    <row r="70" spans="1:9">
      <c r="C70" s="60" t="s">
        <v>178</v>
      </c>
      <c r="F70" s="65"/>
    </row>
    <row r="71" spans="1:9">
      <c r="A71" s="62" t="s">
        <v>179</v>
      </c>
      <c r="C71" s="60" t="s">
        <v>180</v>
      </c>
      <c r="E71" t="s">
        <v>181</v>
      </c>
      <c r="G71" t="s">
        <v>182</v>
      </c>
    </row>
    <row r="72" spans="1:9" ht="18.75">
      <c r="A72" s="62" t="s">
        <v>212</v>
      </c>
      <c r="B72" s="66"/>
      <c r="C72" s="62" t="s">
        <v>175</v>
      </c>
      <c r="D72" s="66"/>
      <c r="E72" t="s">
        <v>213</v>
      </c>
      <c r="F72" s="66"/>
      <c r="G72" s="66"/>
      <c r="H72" s="66"/>
    </row>
    <row r="73" spans="1:9" ht="18.75">
      <c r="A73" s="67" t="s">
        <v>183</v>
      </c>
      <c r="B73" s="66"/>
      <c r="C73" s="60" t="s">
        <v>184</v>
      </c>
      <c r="E73" s="62"/>
      <c r="F73" s="66"/>
      <c r="G73" s="66"/>
      <c r="H73" s="66"/>
    </row>
    <row r="74" spans="1:9">
      <c r="C74" s="62" t="s">
        <v>175</v>
      </c>
    </row>
    <row r="75" spans="1:9" ht="9" customHeight="1"/>
    <row r="76" spans="1:9" ht="18.75">
      <c r="A76" s="61" t="s">
        <v>185</v>
      </c>
      <c r="B76" s="7"/>
      <c r="C76" s="7" t="s">
        <v>186</v>
      </c>
      <c r="D76" s="7"/>
      <c r="E76" s="7" t="s">
        <v>187</v>
      </c>
      <c r="F76" s="7"/>
      <c r="G76" s="7"/>
      <c r="H76" s="7"/>
      <c r="I76" s="66"/>
    </row>
    <row r="77" spans="1:9">
      <c r="A77" s="62" t="s">
        <v>155</v>
      </c>
      <c r="B77" s="62"/>
      <c r="C77" s="60" t="s">
        <v>156</v>
      </c>
      <c r="D77" s="60"/>
      <c r="E77" s="1"/>
      <c r="F77" s="1"/>
      <c r="G77" s="1"/>
      <c r="H77" s="1"/>
      <c r="I77" s="1"/>
    </row>
    <row r="78" spans="1:9">
      <c r="A78" s="68" t="s">
        <v>188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>
      <c r="A79" s="68" t="s">
        <v>190</v>
      </c>
      <c r="B79" s="1"/>
      <c r="C79" s="1"/>
      <c r="D79" t="s">
        <v>214</v>
      </c>
      <c r="E79" s="1"/>
      <c r="F79" s="1"/>
      <c r="G79" s="1"/>
      <c r="H79" s="1"/>
      <c r="I79" s="1"/>
    </row>
    <row r="80" spans="1:9">
      <c r="A80" s="62" t="s">
        <v>191</v>
      </c>
      <c r="B80" s="1"/>
      <c r="C80" s="1"/>
      <c r="D80" t="s">
        <v>214</v>
      </c>
      <c r="E80" s="1"/>
      <c r="F80" s="1"/>
      <c r="G80" s="1"/>
      <c r="H80" s="1"/>
      <c r="I80" s="1"/>
    </row>
    <row r="81" spans="1:9" ht="18.75">
      <c r="A81" s="62" t="s">
        <v>192</v>
      </c>
      <c r="B81" s="1"/>
      <c r="C81" s="1"/>
      <c r="D81" t="s">
        <v>214</v>
      </c>
      <c r="E81" s="66"/>
    </row>
    <row r="82" spans="1:9">
      <c r="A82" s="62" t="s">
        <v>193</v>
      </c>
      <c r="C82" t="s">
        <v>194</v>
      </c>
      <c r="D82" s="1"/>
    </row>
    <row r="83" spans="1:9" ht="15.75">
      <c r="A83" s="70"/>
      <c r="C83" s="69"/>
      <c r="D83" t="s">
        <v>195</v>
      </c>
      <c r="E83" s="69"/>
      <c r="F83" s="69"/>
      <c r="G83" s="69"/>
      <c r="H83" s="69"/>
    </row>
    <row r="84" spans="1:9" ht="15.75">
      <c r="B84" s="69"/>
      <c r="C84" s="69"/>
      <c r="D84" t="s">
        <v>205</v>
      </c>
      <c r="E84" s="70"/>
      <c r="F84" s="69"/>
      <c r="G84" s="69"/>
      <c r="H84" s="69"/>
    </row>
    <row r="85" spans="1:9" ht="15.75">
      <c r="B85" s="69"/>
      <c r="C85" s="1" t="s">
        <v>208</v>
      </c>
      <c r="D85" t="s">
        <v>215</v>
      </c>
      <c r="E85" s="70"/>
      <c r="F85" s="69"/>
      <c r="G85" s="69"/>
      <c r="H85" s="69"/>
    </row>
    <row r="86" spans="1:9" ht="15.75">
      <c r="A86" s="62" t="s">
        <v>197</v>
      </c>
      <c r="B86" s="69"/>
      <c r="C86" s="1" t="s">
        <v>198</v>
      </c>
      <c r="D86" s="70"/>
      <c r="E86" s="70"/>
      <c r="F86" s="69"/>
      <c r="G86" s="69"/>
      <c r="H86" s="69"/>
    </row>
    <row r="87" spans="1:9" ht="11.25" customHeight="1">
      <c r="B87" s="69"/>
      <c r="C87" s="69"/>
      <c r="D87" s="70"/>
      <c r="E87" s="70"/>
      <c r="F87" s="69"/>
      <c r="G87" s="69"/>
      <c r="H87" s="69"/>
    </row>
    <row r="88" spans="1:9" ht="18">
      <c r="A88" s="61" t="s">
        <v>199</v>
      </c>
      <c r="B88" s="69"/>
      <c r="C88" s="69"/>
      <c r="D88" s="70"/>
      <c r="E88" s="70"/>
      <c r="F88" s="69"/>
      <c r="G88" s="69"/>
      <c r="H88" s="69"/>
    </row>
    <row r="89" spans="1:9" ht="15.75">
      <c r="A89" s="62" t="s">
        <v>200</v>
      </c>
      <c r="B89" s="69"/>
      <c r="C89" s="1" t="s">
        <v>201</v>
      </c>
      <c r="D89" s="71"/>
      <c r="E89" s="60" t="s">
        <v>202</v>
      </c>
      <c r="F89" s="2" t="s">
        <v>203</v>
      </c>
      <c r="G89" s="72"/>
      <c r="H89" t="s">
        <v>204</v>
      </c>
      <c r="I89" s="72"/>
    </row>
    <row r="90" spans="1:9" ht="15.75">
      <c r="A90" s="62" t="s">
        <v>216</v>
      </c>
      <c r="B90" s="69"/>
      <c r="C90" s="1" t="s">
        <v>217</v>
      </c>
      <c r="D90" s="74"/>
      <c r="E90" s="60"/>
      <c r="F90" s="2"/>
      <c r="G90" s="73"/>
      <c r="I90" s="73"/>
    </row>
    <row r="91" spans="1:9" ht="21">
      <c r="A91" s="95" t="s">
        <v>51</v>
      </c>
      <c r="B91" s="95"/>
      <c r="C91" s="95"/>
      <c r="D91" s="95"/>
      <c r="E91" s="95"/>
      <c r="F91" s="95"/>
      <c r="G91" s="95"/>
      <c r="H91" s="95"/>
      <c r="I91" s="95"/>
    </row>
    <row r="92" spans="1:9">
      <c r="A92" s="96" t="s">
        <v>130</v>
      </c>
      <c r="B92" s="96"/>
      <c r="C92" s="96"/>
      <c r="D92" s="96"/>
      <c r="E92" s="96"/>
      <c r="F92" s="96"/>
      <c r="G92" s="96"/>
      <c r="H92" s="96"/>
      <c r="I92" s="96"/>
    </row>
    <row r="93" spans="1:9">
      <c r="A93" s="60" t="s">
        <v>131</v>
      </c>
      <c r="C93" s="60" t="s">
        <v>132</v>
      </c>
      <c r="D93" s="60"/>
      <c r="E93" s="60" t="s">
        <v>133</v>
      </c>
      <c r="F93" s="60"/>
      <c r="G93" s="60" t="s">
        <v>134</v>
      </c>
      <c r="H93" s="60"/>
      <c r="I93" s="60"/>
    </row>
    <row r="94" spans="1:9">
      <c r="A94" s="60" t="s">
        <v>135</v>
      </c>
      <c r="C94" s="60" t="s">
        <v>136</v>
      </c>
      <c r="D94" s="60"/>
      <c r="E94" s="60" t="s">
        <v>137</v>
      </c>
      <c r="F94" s="60"/>
      <c r="G94" s="60" t="s">
        <v>138</v>
      </c>
      <c r="H94" s="60"/>
      <c r="I94" s="60"/>
    </row>
    <row r="95" spans="1:9">
      <c r="A95" s="60" t="s">
        <v>139</v>
      </c>
      <c r="C95" s="60" t="s">
        <v>140</v>
      </c>
      <c r="D95" s="60"/>
      <c r="E95" s="60"/>
      <c r="F95" s="60" t="s">
        <v>141</v>
      </c>
      <c r="G95" s="60"/>
      <c r="H95" s="60"/>
      <c r="I95" s="60"/>
    </row>
    <row r="96" spans="1:9">
      <c r="A96" s="60" t="s">
        <v>142</v>
      </c>
      <c r="C96" s="60" t="s">
        <v>143</v>
      </c>
      <c r="D96" s="60"/>
      <c r="E96" s="60"/>
      <c r="F96" s="60"/>
      <c r="G96" s="60"/>
      <c r="H96" s="60"/>
      <c r="I96" s="60"/>
    </row>
    <row r="97" spans="1:9">
      <c r="C97" s="60"/>
      <c r="D97" s="60"/>
      <c r="E97" s="60"/>
      <c r="F97" s="60"/>
      <c r="G97" s="60"/>
      <c r="H97" s="60"/>
      <c r="I97" s="60"/>
    </row>
    <row r="98" spans="1:9">
      <c r="A98" s="96" t="s">
        <v>144</v>
      </c>
      <c r="B98" s="96"/>
      <c r="C98" s="96"/>
      <c r="D98" s="96"/>
      <c r="E98" s="96"/>
      <c r="F98" s="96"/>
      <c r="G98" s="96"/>
      <c r="H98" s="96"/>
      <c r="I98" s="96"/>
    </row>
    <row r="99" spans="1:9">
      <c r="A99" s="60" t="s">
        <v>145</v>
      </c>
      <c r="C99" s="60" t="s">
        <v>146</v>
      </c>
      <c r="D99" s="60"/>
      <c r="E99" s="60" t="s">
        <v>147</v>
      </c>
      <c r="F99" s="60"/>
      <c r="G99" s="60" t="s">
        <v>148</v>
      </c>
      <c r="H99" s="60"/>
      <c r="I99" s="60"/>
    </row>
    <row r="100" spans="1:9">
      <c r="A100" s="60" t="s">
        <v>149</v>
      </c>
      <c r="C100" s="60" t="s">
        <v>150</v>
      </c>
      <c r="D100" s="60"/>
      <c r="E100" s="60" t="s">
        <v>151</v>
      </c>
      <c r="F100" s="60"/>
      <c r="G100" s="60"/>
      <c r="H100" s="60"/>
      <c r="I100" s="60"/>
    </row>
    <row r="101" spans="1:9">
      <c r="C101" s="60"/>
      <c r="D101" s="60"/>
      <c r="E101" s="60"/>
      <c r="F101" s="60"/>
      <c r="G101" s="60"/>
      <c r="H101" s="60"/>
      <c r="I101" s="60"/>
    </row>
    <row r="102" spans="1:9" ht="18">
      <c r="A102" s="61" t="s">
        <v>152</v>
      </c>
      <c r="C102" s="60" t="s">
        <v>153</v>
      </c>
      <c r="D102" s="60" t="s">
        <v>154</v>
      </c>
      <c r="E102" s="60"/>
      <c r="F102" s="60"/>
      <c r="G102" s="60"/>
      <c r="H102" s="60"/>
      <c r="I102" s="60"/>
    </row>
    <row r="103" spans="1:9">
      <c r="A103" s="62" t="s">
        <v>155</v>
      </c>
      <c r="B103" s="62"/>
      <c r="C103" s="60" t="s">
        <v>156</v>
      </c>
      <c r="D103" s="60"/>
      <c r="E103" s="60"/>
      <c r="F103" s="60"/>
      <c r="G103" s="60"/>
      <c r="H103" s="60"/>
      <c r="I103" s="60"/>
    </row>
    <row r="104" spans="1:9">
      <c r="A104" s="62" t="s">
        <v>157</v>
      </c>
      <c r="C104" s="60" t="s">
        <v>218</v>
      </c>
      <c r="D104" s="60"/>
      <c r="E104" s="60"/>
      <c r="G104" s="60"/>
      <c r="H104" s="60"/>
      <c r="I104" s="60"/>
    </row>
    <row r="105" spans="1:9">
      <c r="A105" s="63" t="s">
        <v>159</v>
      </c>
    </row>
    <row r="106" spans="1:9">
      <c r="A106" s="63" t="s">
        <v>160</v>
      </c>
      <c r="B106" s="1"/>
    </row>
    <row r="107" spans="1:9">
      <c r="A107" s="64" t="s">
        <v>161</v>
      </c>
      <c r="B107" s="60"/>
      <c r="C107" s="60" t="s">
        <v>219</v>
      </c>
      <c r="F107" t="s">
        <v>162</v>
      </c>
    </row>
    <row r="108" spans="1:9">
      <c r="A108" s="62" t="s">
        <v>163</v>
      </c>
      <c r="C108" s="60" t="s">
        <v>164</v>
      </c>
      <c r="D108" s="60"/>
      <c r="E108" s="60"/>
      <c r="F108" s="60" t="s">
        <v>165</v>
      </c>
      <c r="G108" s="60"/>
      <c r="H108" s="60"/>
      <c r="I108" s="60"/>
    </row>
    <row r="109" spans="1:9">
      <c r="B109" s="60"/>
      <c r="C109" s="60" t="s">
        <v>166</v>
      </c>
      <c r="D109" s="60"/>
      <c r="E109" s="60"/>
      <c r="F109" s="60" t="s">
        <v>165</v>
      </c>
      <c r="G109" s="60"/>
      <c r="H109" s="60"/>
      <c r="I109" s="60"/>
    </row>
    <row r="110" spans="1:9">
      <c r="A110" s="67" t="s">
        <v>183</v>
      </c>
      <c r="B110" s="60"/>
      <c r="C110" s="60" t="s">
        <v>207</v>
      </c>
      <c r="D110" s="60"/>
      <c r="E110" s="60"/>
      <c r="F110" s="60"/>
      <c r="G110" s="60"/>
      <c r="H110" s="60"/>
      <c r="I110" s="60"/>
    </row>
    <row r="111" spans="1:9" ht="18">
      <c r="A111" s="61" t="s">
        <v>167</v>
      </c>
      <c r="B111" s="60"/>
      <c r="C111" s="60" t="s">
        <v>168</v>
      </c>
      <c r="D111" s="60"/>
      <c r="E111" s="60" t="s">
        <v>169</v>
      </c>
      <c r="F111" s="60"/>
      <c r="G111" s="60"/>
      <c r="H111" s="60"/>
      <c r="I111" s="60"/>
    </row>
    <row r="112" spans="1:9">
      <c r="A112" s="62" t="s">
        <v>163</v>
      </c>
      <c r="B112" s="60"/>
      <c r="C112" s="60" t="s">
        <v>170</v>
      </c>
      <c r="D112" s="60"/>
      <c r="E112" s="60"/>
      <c r="F112" s="60" t="s">
        <v>171</v>
      </c>
      <c r="G112" s="60"/>
      <c r="H112" s="60"/>
      <c r="I112" s="60"/>
    </row>
    <row r="113" spans="1:9">
      <c r="A113" s="62" t="s">
        <v>212</v>
      </c>
      <c r="B113" s="60"/>
      <c r="C113" s="60" t="s">
        <v>173</v>
      </c>
      <c r="D113" s="60"/>
      <c r="E113" s="60"/>
      <c r="F113" s="60" t="s">
        <v>174</v>
      </c>
      <c r="G113" s="60"/>
      <c r="H113" s="60"/>
      <c r="I113" s="60"/>
    </row>
    <row r="114" spans="1:9">
      <c r="A114" s="62" t="s">
        <v>175</v>
      </c>
      <c r="B114" s="60"/>
      <c r="C114" s="60" t="s">
        <v>176</v>
      </c>
      <c r="D114" s="60"/>
      <c r="E114" s="60"/>
      <c r="F114" s="60" t="s">
        <v>177</v>
      </c>
      <c r="G114" s="60"/>
      <c r="H114" s="60"/>
      <c r="I114" s="60"/>
    </row>
    <row r="115" spans="1:9">
      <c r="C115" s="60" t="s">
        <v>178</v>
      </c>
      <c r="F115" s="65"/>
    </row>
    <row r="116" spans="1:9">
      <c r="A116" s="62" t="s">
        <v>179</v>
      </c>
      <c r="C116" s="60" t="s">
        <v>180</v>
      </c>
      <c r="E116" t="s">
        <v>181</v>
      </c>
      <c r="G116" t="s">
        <v>182</v>
      </c>
    </row>
    <row r="117" spans="1:9" ht="18.75">
      <c r="A117" s="62" t="s">
        <v>212</v>
      </c>
      <c r="B117" s="66"/>
      <c r="C117" s="62" t="s">
        <v>175</v>
      </c>
      <c r="D117" s="66"/>
      <c r="E117" t="s">
        <v>213</v>
      </c>
      <c r="F117" s="66"/>
      <c r="G117" s="66"/>
      <c r="H117" s="66"/>
    </row>
    <row r="118" spans="1:9" ht="18.75">
      <c r="A118" s="67" t="s">
        <v>183</v>
      </c>
      <c r="B118" s="66"/>
      <c r="C118" s="60" t="s">
        <v>184</v>
      </c>
      <c r="E118" s="62"/>
      <c r="F118" s="66"/>
      <c r="G118" s="66"/>
      <c r="H118" s="66"/>
    </row>
    <row r="119" spans="1:9">
      <c r="C119" s="62" t="s">
        <v>175</v>
      </c>
    </row>
    <row r="120" spans="1:9" ht="9" customHeight="1"/>
    <row r="121" spans="1:9" ht="18.75">
      <c r="A121" s="61" t="s">
        <v>185</v>
      </c>
      <c r="B121" s="7"/>
      <c r="C121" s="7" t="s">
        <v>186</v>
      </c>
      <c r="D121" s="7"/>
      <c r="E121" s="7" t="s">
        <v>187</v>
      </c>
      <c r="F121" s="7"/>
      <c r="G121" s="7"/>
      <c r="H121" s="7"/>
      <c r="I121" s="66"/>
    </row>
    <row r="122" spans="1:9">
      <c r="A122" s="62" t="s">
        <v>155</v>
      </c>
      <c r="B122" s="62"/>
      <c r="C122" s="60" t="s">
        <v>156</v>
      </c>
      <c r="D122" s="60"/>
      <c r="E122" s="1"/>
      <c r="F122" s="1"/>
      <c r="G122" s="1"/>
      <c r="H122" s="1"/>
      <c r="I122" s="1"/>
    </row>
    <row r="123" spans="1:9">
      <c r="A123" s="68" t="s">
        <v>188</v>
      </c>
      <c r="B123" s="1"/>
      <c r="C123" s="1"/>
      <c r="D123" t="s">
        <v>214</v>
      </c>
      <c r="E123" s="1"/>
      <c r="F123" s="1"/>
      <c r="G123" s="1"/>
      <c r="H123" s="1"/>
      <c r="I123" s="1"/>
    </row>
    <row r="124" spans="1:9">
      <c r="A124" s="68" t="s">
        <v>190</v>
      </c>
      <c r="B124" s="1"/>
      <c r="C124" s="1"/>
      <c r="D124" t="s">
        <v>214</v>
      </c>
      <c r="E124" s="1"/>
      <c r="F124" s="1"/>
      <c r="G124" s="1"/>
      <c r="H124" s="1"/>
      <c r="I124" s="1"/>
    </row>
    <row r="125" spans="1:9">
      <c r="A125" s="62" t="s">
        <v>191</v>
      </c>
      <c r="B125" s="1"/>
      <c r="C125" s="1"/>
      <c r="D125" t="s">
        <v>214</v>
      </c>
      <c r="E125" s="1"/>
      <c r="F125" s="1"/>
      <c r="G125" s="1"/>
      <c r="H125" s="1"/>
      <c r="I125" s="1"/>
    </row>
    <row r="126" spans="1:9" ht="18.75">
      <c r="A126" s="62" t="s">
        <v>192</v>
      </c>
      <c r="B126" s="1"/>
      <c r="C126" s="1"/>
      <c r="D126" t="s">
        <v>214</v>
      </c>
      <c r="E126" s="66"/>
    </row>
    <row r="127" spans="1:9">
      <c r="A127" s="62" t="s">
        <v>193</v>
      </c>
      <c r="C127" t="s">
        <v>194</v>
      </c>
      <c r="D127" s="1"/>
    </row>
    <row r="128" spans="1:9" ht="15.75">
      <c r="A128" s="70"/>
      <c r="C128" s="69"/>
      <c r="D128" t="s">
        <v>195</v>
      </c>
      <c r="E128" s="69"/>
      <c r="F128" s="69"/>
      <c r="G128" s="69"/>
      <c r="H128" s="69"/>
    </row>
    <row r="129" spans="1:9" ht="15.75">
      <c r="B129" s="69"/>
      <c r="C129" s="69"/>
      <c r="D129" t="s">
        <v>205</v>
      </c>
      <c r="E129" s="70"/>
      <c r="F129" s="69"/>
      <c r="G129" s="69"/>
      <c r="H129" s="69"/>
    </row>
    <row r="130" spans="1:9" ht="15.75">
      <c r="B130" s="69"/>
      <c r="C130" s="1" t="s">
        <v>208</v>
      </c>
      <c r="D130" t="s">
        <v>220</v>
      </c>
      <c r="E130" s="70"/>
      <c r="F130" s="69"/>
      <c r="G130" s="69"/>
      <c r="H130" s="69"/>
    </row>
    <row r="131" spans="1:9" ht="15.75">
      <c r="A131" s="62" t="s">
        <v>197</v>
      </c>
      <c r="B131" s="69"/>
      <c r="C131" s="1" t="s">
        <v>198</v>
      </c>
      <c r="D131" s="70"/>
      <c r="E131" s="70"/>
      <c r="F131" s="69"/>
      <c r="G131" s="69"/>
      <c r="H131" s="69"/>
    </row>
    <row r="132" spans="1:9" ht="9.75" customHeight="1">
      <c r="B132" s="69"/>
      <c r="C132" s="69"/>
      <c r="D132" s="70"/>
      <c r="E132" s="70"/>
      <c r="F132" s="69"/>
      <c r="G132" s="69"/>
      <c r="H132" s="69"/>
    </row>
    <row r="133" spans="1:9" ht="18">
      <c r="A133" s="61" t="s">
        <v>199</v>
      </c>
      <c r="B133" s="69"/>
      <c r="C133" s="69"/>
      <c r="D133" s="70"/>
      <c r="E133" s="70"/>
      <c r="F133" s="69"/>
      <c r="G133" s="69"/>
      <c r="H133" s="69"/>
    </row>
    <row r="134" spans="1:9" ht="15.75">
      <c r="A134" s="62" t="s">
        <v>200</v>
      </c>
      <c r="B134" s="69"/>
      <c r="C134" s="1" t="s">
        <v>201</v>
      </c>
      <c r="D134" s="71"/>
      <c r="E134" s="60" t="s">
        <v>202</v>
      </c>
      <c r="F134" s="2" t="s">
        <v>203</v>
      </c>
      <c r="G134" s="72"/>
      <c r="H134" t="s">
        <v>204</v>
      </c>
      <c r="I134" s="72"/>
    </row>
    <row r="135" spans="1:9" ht="21">
      <c r="A135" s="62" t="s">
        <v>221</v>
      </c>
      <c r="B135" s="60"/>
      <c r="C135" s="75"/>
      <c r="D135" s="75"/>
      <c r="E135" s="84"/>
      <c r="F135" s="84"/>
      <c r="G135" s="84"/>
      <c r="H135" s="84"/>
      <c r="I135" s="84"/>
    </row>
    <row r="136" spans="1:9" ht="21">
      <c r="A136" s="95" t="s">
        <v>52</v>
      </c>
      <c r="B136" s="95"/>
      <c r="C136" s="95"/>
      <c r="D136" s="95"/>
      <c r="E136" s="95"/>
      <c r="F136" s="95"/>
      <c r="G136" s="95"/>
      <c r="H136" s="95"/>
      <c r="I136" s="95"/>
    </row>
    <row r="137" spans="1:9">
      <c r="A137" s="96" t="s">
        <v>130</v>
      </c>
      <c r="B137" s="96"/>
      <c r="C137" s="96"/>
      <c r="D137" s="96"/>
      <c r="E137" s="96"/>
      <c r="F137" s="96"/>
      <c r="G137" s="96"/>
      <c r="H137" s="96"/>
      <c r="I137" s="96"/>
    </row>
    <row r="138" spans="1:9">
      <c r="A138" s="60" t="s">
        <v>131</v>
      </c>
      <c r="C138" s="60" t="s">
        <v>132</v>
      </c>
      <c r="D138" s="60"/>
      <c r="E138" s="60" t="s">
        <v>133</v>
      </c>
      <c r="F138" s="60"/>
      <c r="G138" s="60" t="s">
        <v>134</v>
      </c>
      <c r="H138" s="60"/>
      <c r="I138" s="60"/>
    </row>
    <row r="139" spans="1:9">
      <c r="A139" s="60" t="s">
        <v>135</v>
      </c>
      <c r="C139" s="60" t="s">
        <v>136</v>
      </c>
      <c r="D139" s="60"/>
      <c r="E139" s="60" t="s">
        <v>137</v>
      </c>
      <c r="F139" s="60"/>
      <c r="G139" s="60" t="s">
        <v>138</v>
      </c>
      <c r="H139" s="60"/>
      <c r="I139" s="60"/>
    </row>
    <row r="140" spans="1:9">
      <c r="A140" s="60" t="s">
        <v>139</v>
      </c>
      <c r="C140" s="60" t="s">
        <v>140</v>
      </c>
      <c r="D140" s="60"/>
      <c r="E140" s="60"/>
      <c r="F140" s="60" t="s">
        <v>141</v>
      </c>
      <c r="G140" s="60"/>
      <c r="H140" s="60"/>
      <c r="I140" s="60"/>
    </row>
    <row r="141" spans="1:9">
      <c r="A141" s="60" t="s">
        <v>142</v>
      </c>
      <c r="C141" s="60" t="s">
        <v>143</v>
      </c>
      <c r="D141" s="60"/>
      <c r="E141" s="60"/>
      <c r="F141" s="60"/>
      <c r="G141" s="60"/>
      <c r="H141" s="60"/>
      <c r="I141" s="60"/>
    </row>
    <row r="142" spans="1:9">
      <c r="C142" s="60"/>
      <c r="D142" s="60"/>
      <c r="E142" s="60"/>
      <c r="F142" s="60"/>
      <c r="G142" s="60"/>
      <c r="H142" s="60"/>
      <c r="I142" s="60"/>
    </row>
    <row r="143" spans="1:9">
      <c r="A143" s="96" t="s">
        <v>144</v>
      </c>
      <c r="B143" s="96"/>
      <c r="C143" s="96"/>
      <c r="D143" s="96"/>
      <c r="E143" s="96"/>
      <c r="F143" s="96"/>
      <c r="G143" s="96"/>
      <c r="H143" s="96"/>
      <c r="I143" s="96"/>
    </row>
    <row r="144" spans="1:9">
      <c r="A144" s="60" t="s">
        <v>145</v>
      </c>
      <c r="C144" s="60" t="s">
        <v>146</v>
      </c>
      <c r="D144" s="60"/>
      <c r="E144" s="60" t="s">
        <v>147</v>
      </c>
      <c r="F144" s="60"/>
      <c r="G144" s="60" t="s">
        <v>148</v>
      </c>
      <c r="H144" s="60"/>
      <c r="I144" s="60"/>
    </row>
    <row r="145" spans="1:9">
      <c r="A145" s="60" t="s">
        <v>149</v>
      </c>
      <c r="C145" s="60" t="s">
        <v>150</v>
      </c>
      <c r="D145" s="60"/>
      <c r="E145" s="60" t="s">
        <v>151</v>
      </c>
      <c r="F145" s="60"/>
      <c r="G145" s="60"/>
      <c r="H145" s="60"/>
      <c r="I145" s="60"/>
    </row>
    <row r="146" spans="1:9">
      <c r="C146" s="60"/>
      <c r="D146" s="60"/>
      <c r="E146" s="60"/>
      <c r="F146" s="60"/>
      <c r="G146" s="60"/>
      <c r="H146" s="60"/>
      <c r="I146" s="60"/>
    </row>
    <row r="147" spans="1:9" ht="18">
      <c r="A147" s="61" t="s">
        <v>152</v>
      </c>
      <c r="C147" s="60" t="s">
        <v>153</v>
      </c>
      <c r="D147" s="60" t="s">
        <v>154</v>
      </c>
      <c r="E147" s="60"/>
      <c r="F147" s="60"/>
      <c r="G147" s="60"/>
      <c r="H147" s="60"/>
      <c r="I147" s="60"/>
    </row>
    <row r="148" spans="1:9">
      <c r="A148" s="62" t="s">
        <v>155</v>
      </c>
      <c r="B148" s="62"/>
      <c r="C148" s="60" t="s">
        <v>156</v>
      </c>
      <c r="D148" s="60"/>
      <c r="E148" s="60"/>
      <c r="F148" s="60"/>
      <c r="G148" s="60"/>
      <c r="H148" s="60"/>
      <c r="I148" s="60"/>
    </row>
    <row r="149" spans="1:9">
      <c r="A149" s="62" t="s">
        <v>157</v>
      </c>
      <c r="C149" s="60" t="s">
        <v>218</v>
      </c>
      <c r="D149" s="60"/>
      <c r="E149" s="60"/>
      <c r="G149" s="60"/>
      <c r="H149" s="60"/>
      <c r="I149" s="60"/>
    </row>
    <row r="150" spans="1:9">
      <c r="A150" s="63" t="s">
        <v>159</v>
      </c>
    </row>
    <row r="151" spans="1:9">
      <c r="A151" s="63" t="s">
        <v>160</v>
      </c>
      <c r="B151" s="1"/>
    </row>
    <row r="152" spans="1:9">
      <c r="A152" s="64" t="s">
        <v>161</v>
      </c>
      <c r="B152" s="60"/>
      <c r="C152" s="60" t="s">
        <v>222</v>
      </c>
      <c r="F152" t="s">
        <v>162</v>
      </c>
    </row>
    <row r="153" spans="1:9">
      <c r="A153" s="62" t="s">
        <v>163</v>
      </c>
      <c r="C153" s="60" t="s">
        <v>164</v>
      </c>
      <c r="D153" s="60"/>
      <c r="E153" s="60"/>
      <c r="F153" s="60" t="s">
        <v>165</v>
      </c>
      <c r="G153" s="60"/>
      <c r="H153" s="60"/>
      <c r="I153" s="60"/>
    </row>
    <row r="154" spans="1:9">
      <c r="B154" s="60"/>
      <c r="C154" s="60" t="s">
        <v>166</v>
      </c>
      <c r="D154" s="60"/>
      <c r="E154" s="60"/>
      <c r="F154" s="60" t="s">
        <v>165</v>
      </c>
      <c r="G154" s="60"/>
      <c r="H154" s="60"/>
      <c r="I154" s="60"/>
    </row>
    <row r="155" spans="1:9">
      <c r="A155" s="67" t="s">
        <v>183</v>
      </c>
      <c r="B155" s="60"/>
      <c r="C155" s="60" t="s">
        <v>207</v>
      </c>
      <c r="D155" s="60"/>
      <c r="E155" s="60"/>
      <c r="F155" s="60"/>
      <c r="G155" s="60"/>
      <c r="H155" s="60"/>
      <c r="I155" s="60"/>
    </row>
    <row r="156" spans="1:9" ht="18">
      <c r="A156" s="61" t="s">
        <v>167</v>
      </c>
      <c r="B156" s="60"/>
      <c r="C156" s="60" t="s">
        <v>168</v>
      </c>
      <c r="D156" s="60"/>
      <c r="E156" s="60" t="s">
        <v>169</v>
      </c>
      <c r="F156" s="60"/>
      <c r="G156" s="60"/>
      <c r="H156" s="60"/>
      <c r="I156" s="60"/>
    </row>
    <row r="157" spans="1:9">
      <c r="A157" s="62" t="s">
        <v>163</v>
      </c>
      <c r="B157" s="60"/>
      <c r="C157" s="60" t="s">
        <v>170</v>
      </c>
      <c r="D157" s="60"/>
      <c r="E157" s="60"/>
      <c r="F157" s="60" t="s">
        <v>171</v>
      </c>
      <c r="G157" s="60"/>
      <c r="H157" s="60"/>
      <c r="I157" s="60"/>
    </row>
    <row r="158" spans="1:9">
      <c r="A158" s="62" t="s">
        <v>223</v>
      </c>
      <c r="B158" s="60"/>
      <c r="C158" s="60" t="s">
        <v>173</v>
      </c>
      <c r="D158" s="60"/>
      <c r="E158" s="60"/>
      <c r="F158" s="60" t="s">
        <v>174</v>
      </c>
      <c r="G158" s="60"/>
      <c r="H158" s="60"/>
      <c r="I158" s="60"/>
    </row>
    <row r="159" spans="1:9">
      <c r="A159" s="62" t="s">
        <v>175</v>
      </c>
      <c r="B159" s="60"/>
      <c r="C159" s="60" t="s">
        <v>176</v>
      </c>
      <c r="D159" s="60"/>
      <c r="E159" s="60"/>
      <c r="F159" s="60" t="s">
        <v>177</v>
      </c>
      <c r="G159" s="60"/>
      <c r="H159" s="60"/>
      <c r="I159" s="60"/>
    </row>
    <row r="160" spans="1:9">
      <c r="C160" s="60" t="s">
        <v>178</v>
      </c>
      <c r="F160" s="65"/>
    </row>
    <row r="161" spans="1:9">
      <c r="A161" s="62" t="s">
        <v>179</v>
      </c>
      <c r="C161" s="60" t="s">
        <v>180</v>
      </c>
      <c r="E161" t="s">
        <v>181</v>
      </c>
      <c r="G161" t="s">
        <v>182</v>
      </c>
    </row>
    <row r="162" spans="1:9" ht="18.75">
      <c r="A162" s="62" t="s">
        <v>212</v>
      </c>
      <c r="B162" s="66"/>
      <c r="C162" s="62" t="s">
        <v>175</v>
      </c>
      <c r="D162" s="66"/>
      <c r="E162" t="s">
        <v>213</v>
      </c>
      <c r="F162" s="66"/>
      <c r="G162" s="66"/>
      <c r="H162" s="66"/>
    </row>
    <row r="163" spans="1:9" ht="18.75">
      <c r="A163" s="67" t="s">
        <v>183</v>
      </c>
      <c r="B163" s="66"/>
      <c r="C163" s="60" t="s">
        <v>184</v>
      </c>
      <c r="E163" s="62"/>
      <c r="F163" s="66"/>
      <c r="G163" s="66"/>
      <c r="H163" s="66"/>
    </row>
    <row r="164" spans="1:9">
      <c r="C164" s="62" t="s">
        <v>175</v>
      </c>
    </row>
    <row r="165" spans="1:9" ht="18">
      <c r="A165" s="76"/>
      <c r="D165" s="60"/>
      <c r="E165" s="60"/>
      <c r="F165" s="60"/>
      <c r="G165" s="60"/>
      <c r="H165" s="60"/>
      <c r="I165" s="60"/>
    </row>
    <row r="166" spans="1:9" ht="18">
      <c r="A166" s="76"/>
      <c r="B166" s="7"/>
      <c r="C166" s="77"/>
      <c r="D166" s="60"/>
      <c r="E166" s="60"/>
      <c r="F166" s="60"/>
      <c r="G166" s="60"/>
      <c r="H166" s="60"/>
      <c r="I166" s="60"/>
    </row>
    <row r="167" spans="1:9" ht="35.25">
      <c r="A167" s="97" t="s">
        <v>224</v>
      </c>
      <c r="B167" s="97"/>
      <c r="C167" s="97"/>
      <c r="D167" s="97"/>
      <c r="E167" s="97"/>
      <c r="F167" s="97"/>
      <c r="G167" s="97"/>
      <c r="H167" s="97"/>
      <c r="I167" s="97"/>
    </row>
    <row r="168" spans="1:9" ht="18">
      <c r="A168" s="78"/>
      <c r="H168" s="60"/>
      <c r="I168" s="60"/>
    </row>
    <row r="169" spans="1:9">
      <c r="A169" s="69"/>
      <c r="H169" s="60"/>
      <c r="I169" s="60"/>
    </row>
    <row r="170" spans="1:9" ht="18.75">
      <c r="A170" s="69"/>
      <c r="B170" s="79"/>
      <c r="H170" s="60"/>
      <c r="I170" s="60"/>
    </row>
    <row r="171" spans="1:9" ht="18.75">
      <c r="A171" s="69"/>
      <c r="B171" s="80"/>
      <c r="C171" s="79"/>
      <c r="D171" s="79"/>
      <c r="E171" s="79"/>
      <c r="F171" s="79"/>
      <c r="G171" s="79"/>
      <c r="H171" s="60"/>
      <c r="I171" s="60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6"/>
  <sheetViews>
    <sheetView topLeftCell="A10" zoomScaleNormal="100" workbookViewId="0">
      <selection activeCell="A15" sqref="A15:A18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MROUND(Maxes!B8*0.9+20,5)</f>
        <v>585</v>
      </c>
      <c r="C2" s="8">
        <f>MROUND(Maxes!B9*0.9+10,5)</f>
        <v>370</v>
      </c>
      <c r="D2" s="8">
        <f>MROUND(Maxes!B10*0.9+20,5)</f>
        <v>615</v>
      </c>
      <c r="E2" s="8">
        <f>MROUND(Maxes!B11*0.9+10,5)</f>
        <v>245</v>
      </c>
      <c r="F2" s="8">
        <f>MROUND(Maxes!B12*0.95+10,5)</f>
        <v>295</v>
      </c>
      <c r="G2" s="8"/>
    </row>
    <row r="3" spans="1:7" s="7" customFormat="1" ht="21.95" customHeight="1">
      <c r="A3" s="28" t="s">
        <v>18</v>
      </c>
      <c r="B3" s="39" t="s">
        <v>53</v>
      </c>
      <c r="C3" s="39" t="s">
        <v>54</v>
      </c>
      <c r="D3" s="39" t="s">
        <v>55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21.95" customHeight="1">
      <c r="A7" s="33" t="s">
        <v>28</v>
      </c>
      <c r="B7" s="35"/>
      <c r="C7" s="35"/>
      <c r="D7" s="35"/>
      <c r="E7" s="7" t="s">
        <v>86</v>
      </c>
    </row>
    <row r="8" spans="1:7" s="7" customFormat="1" ht="21.95" customHeight="1">
      <c r="A8" s="89" t="s">
        <v>0</v>
      </c>
      <c r="B8" s="11" t="str">
        <f>MROUND(0.45*$B$2,5)&amp;"x5"</f>
        <v>265x5</v>
      </c>
      <c r="C8" s="11" t="str">
        <f>MROUND(0.5*$B$2,5)&amp;"x5"</f>
        <v>295x5</v>
      </c>
      <c r="D8" s="11" t="str">
        <f>MROUND(0.45*$B$2,5)&amp;"x5"</f>
        <v>265x5</v>
      </c>
    </row>
    <row r="9" spans="1:7" s="7" customFormat="1" ht="21.95" customHeight="1">
      <c r="A9" s="90"/>
      <c r="B9" s="12" t="str">
        <f>MROUND(0.55*$B$2,5)&amp;"x5"</f>
        <v>320x5</v>
      </c>
      <c r="C9" s="12" t="str">
        <f>MROUND(0.6*$B$2,5)&amp;"x4"</f>
        <v>350x4</v>
      </c>
      <c r="D9" s="12" t="str">
        <f>MROUND(0.55*$B$2,5)&amp;"x4"</f>
        <v>320x4</v>
      </c>
    </row>
    <row r="10" spans="1:7" s="7" customFormat="1" ht="21.95" customHeight="1">
      <c r="A10" s="90"/>
      <c r="B10" s="12" t="str">
        <f>MROUND(0.65*$B$2,5)&amp;"x5"</f>
        <v>380x5</v>
      </c>
      <c r="C10" s="12" t="str">
        <f>MROUND(0.7*$B$2,5)&amp;"x3"</f>
        <v>410x3</v>
      </c>
      <c r="D10" s="12" t="str">
        <f>MROUND(0.65*$B$2,5)&amp;"x4"</f>
        <v>380x4</v>
      </c>
    </row>
    <row r="11" spans="1:7" s="7" customFormat="1" ht="21.95" customHeight="1">
      <c r="A11" s="90"/>
      <c r="B11" s="12" t="str">
        <f>MROUND(0.75*$B$2,5)&amp;"x5"</f>
        <v>440x5</v>
      </c>
      <c r="C11" s="12" t="str">
        <f>MROUND(0.8*$B$2,5)&amp;"x3"</f>
        <v>470x3</v>
      </c>
      <c r="D11" s="12" t="str">
        <f>MROUND(0.75*$B$2,5)&amp;"x5"</f>
        <v>440x5</v>
      </c>
    </row>
    <row r="12" spans="1:7" s="7" customFormat="1" ht="21.95" customHeight="1">
      <c r="A12" s="90"/>
      <c r="B12" s="12" t="str">
        <f>MROUND(0.85*$B$2,5)&amp;"x7-9"</f>
        <v>495x7-9</v>
      </c>
      <c r="C12" s="12" t="str">
        <f>MROUND(0.9*$B$2,5)&amp;"x5-7"</f>
        <v>525x5-7</v>
      </c>
      <c r="D12" s="12" t="str">
        <f>MROUND(0.85*$B$2,5)&amp;"x3"</f>
        <v>495x3</v>
      </c>
    </row>
    <row r="13" spans="1:7" s="7" customFormat="1" ht="21.95" customHeight="1">
      <c r="A13" s="90"/>
      <c r="B13" s="12" t="str">
        <f>MROUND(0.5*$B$2,5)&amp;"x5x10"</f>
        <v>295x5x10</v>
      </c>
      <c r="C13" s="12" t="str">
        <f>MROUND(0.45*$B$2,5)&amp;"x5x10"</f>
        <v>265x5x10</v>
      </c>
      <c r="D13" s="12" t="str">
        <f>MROUND(0.95*$B$2,5)&amp;"x3-5"</f>
        <v>555x3-5</v>
      </c>
    </row>
    <row r="14" spans="1:7" s="7" customFormat="1" ht="21.95" customHeight="1">
      <c r="A14" s="91"/>
      <c r="B14" s="13"/>
      <c r="C14" s="13"/>
      <c r="D14" s="14" t="str">
        <f>MROUND(0.4*$B$2,5)&amp;"x5x10"</f>
        <v>235x5x10</v>
      </c>
    </row>
    <row r="15" spans="1:7" s="7" customFormat="1" ht="21.95" customHeight="1">
      <c r="A15" s="37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21.95" customHeight="1">
      <c r="A16" s="37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21.95" customHeight="1">
      <c r="A17" s="37" t="s">
        <v>40</v>
      </c>
      <c r="B17" s="15" t="s">
        <v>41</v>
      </c>
      <c r="C17" s="15" t="s">
        <v>32</v>
      </c>
      <c r="D17" s="15" t="s">
        <v>42</v>
      </c>
    </row>
    <row r="18" spans="1:5" s="7" customFormat="1" ht="21.95" customHeight="1">
      <c r="A18" s="37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9" t="s">
        <v>53</v>
      </c>
      <c r="C24" s="39" t="s">
        <v>54</v>
      </c>
      <c r="D24" s="39" t="s">
        <v>55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7" t="s">
        <v>83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7" t="s">
        <v>84</v>
      </c>
    </row>
    <row r="27" spans="1:5" s="7" customFormat="1" ht="21.95" customHeight="1">
      <c r="A27" s="89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170x4</v>
      </c>
      <c r="E27" s="7" t="s">
        <v>85</v>
      </c>
    </row>
    <row r="28" spans="1:5" s="7" customFormat="1" ht="21.95" customHeight="1">
      <c r="A28" s="90"/>
      <c r="B28" s="12" t="str">
        <f>MROUND(0.7*$F$2,5)&amp;"x3"</f>
        <v>205x3</v>
      </c>
      <c r="C28" s="12" t="str">
        <f>MROUND(75*$F$2,5)&amp;"x3"</f>
        <v>22125x3</v>
      </c>
      <c r="D28" s="12" t="str">
        <f>MROUND(0.67*$F$2,5)&amp;"x3"</f>
        <v>200x3</v>
      </c>
      <c r="E28" s="7" t="s">
        <v>86</v>
      </c>
    </row>
    <row r="29" spans="1:5" s="7" customFormat="1" ht="21.95" customHeight="1">
      <c r="A29" s="90"/>
      <c r="B29" s="12" t="str">
        <f>MROUND(0.8*$F$2,5)&amp;"x2"</f>
        <v>235x2</v>
      </c>
      <c r="C29" s="12" t="str">
        <f>MROUND(0.85*$F$2,5)&amp;"x2"</f>
        <v>250x2</v>
      </c>
      <c r="D29" s="12" t="str">
        <f>MROUND(0.77*$F$2,5)&amp;"x2"</f>
        <v>225x2</v>
      </c>
    </row>
    <row r="30" spans="1:5" s="7" customFormat="1" ht="21.95" customHeight="1">
      <c r="A30" s="90"/>
      <c r="B30" s="12" t="str">
        <f>MROUND(0.9*$F$2,5)&amp;"x3x2"</f>
        <v>265x3x2</v>
      </c>
      <c r="C30" s="12" t="str">
        <f>MROUND(0.95*$F$2,5)&amp;"x5x1"</f>
        <v>280x5x1</v>
      </c>
      <c r="D30" s="12" t="str">
        <f>MROUND(0.87*$F$2,5)&amp;"x1"</f>
        <v>255x1</v>
      </c>
    </row>
    <row r="31" spans="1:5" s="7" customFormat="1" ht="21.95" customHeight="1">
      <c r="A31" s="91"/>
      <c r="B31" s="14"/>
      <c r="C31" s="14"/>
      <c r="D31" s="14" t="str">
        <f>MROUND(0.97*$F$2,5)&amp;"x4x1"</f>
        <v>285x4x1</v>
      </c>
    </row>
    <row r="32" spans="1:5" s="7" customFormat="1" ht="21.95" customHeight="1">
      <c r="A32" s="89" t="s">
        <v>4</v>
      </c>
      <c r="B32" s="9" t="str">
        <f>MROUND(0.45*$E$2,5)&amp;"x5"</f>
        <v>110x5</v>
      </c>
      <c r="C32" s="9" t="str">
        <f>MROUND(0.5*$E$2,5)&amp;"x5"</f>
        <v>125x5</v>
      </c>
      <c r="D32" s="9" t="str">
        <f>MROUND(0.45*$E$2,5)&amp;"x5"</f>
        <v>110x5</v>
      </c>
    </row>
    <row r="33" spans="1:8" s="7" customFormat="1" ht="21.95" customHeight="1">
      <c r="A33" s="90"/>
      <c r="B33" s="17" t="str">
        <f>MROUND(0.55*$E$2,5)&amp;"x5"</f>
        <v>135x5</v>
      </c>
      <c r="C33" s="17" t="str">
        <f>MROUND(0.6*$E$2,5)&amp;"x4"</f>
        <v>145x4</v>
      </c>
      <c r="D33" s="17" t="str">
        <f>MROUND(0.55*$E$2,5)&amp;"x4"</f>
        <v>135x4</v>
      </c>
    </row>
    <row r="34" spans="1:8" s="7" customFormat="1" ht="21.95" customHeight="1">
      <c r="A34" s="90"/>
      <c r="B34" s="17" t="str">
        <f>MROUND(0.65*$E$2,5)&amp;"x5"</f>
        <v>160x5</v>
      </c>
      <c r="C34" s="17" t="str">
        <f>MROUND(0.7*$E$2,5)&amp;"x3"</f>
        <v>170x3</v>
      </c>
      <c r="D34" s="17" t="str">
        <f>MROUND(0.65*$E$2,5)&amp;"x4"</f>
        <v>160x4</v>
      </c>
    </row>
    <row r="35" spans="1:8" s="7" customFormat="1" ht="21.95" customHeight="1">
      <c r="A35" s="90"/>
      <c r="B35" s="17" t="str">
        <f>MROUND(0.75*$E$2,5)&amp;"x5"</f>
        <v>185x5</v>
      </c>
      <c r="C35" s="17" t="str">
        <f>MROUND(0.8*$E$2,5)&amp;"x3"</f>
        <v>195x3</v>
      </c>
      <c r="D35" s="17" t="str">
        <f>MROUND(0.75*$E$2,5)&amp;"x5"</f>
        <v>185x5</v>
      </c>
    </row>
    <row r="36" spans="1:8" s="7" customFormat="1" ht="21.95" customHeight="1">
      <c r="A36" s="90"/>
      <c r="B36" s="17" t="str">
        <f>MROUND(0.85*$E$2,5)&amp;"x7-9"</f>
        <v>210x7-9</v>
      </c>
      <c r="C36" s="17" t="str">
        <f>MROUND(0.9*$E$2,5)&amp;"x5-7"</f>
        <v>220x5-7</v>
      </c>
      <c r="D36" s="17" t="str">
        <f>MROUND(0.85*$E$2,5)&amp;"x3"</f>
        <v>210x3</v>
      </c>
    </row>
    <row r="37" spans="1:8" s="7" customFormat="1" ht="21.95" customHeight="1">
      <c r="A37" s="90"/>
      <c r="B37" s="17" t="str">
        <f>MROUND(0.5*$E$2,5)&amp;"x5x10"</f>
        <v>125x5x10</v>
      </c>
      <c r="C37" s="17" t="str">
        <f>MROUND(0.45*$E$2,5)&amp;"x5x10"</f>
        <v>110x5x10</v>
      </c>
      <c r="D37" s="17" t="str">
        <f>MROUND(0.95*$E$2,5)&amp;"x3-5"</f>
        <v>235x3-5</v>
      </c>
    </row>
    <row r="38" spans="1:8" s="7" customFormat="1" ht="21.95" customHeight="1">
      <c r="A38" s="91"/>
      <c r="B38" s="14"/>
      <c r="C38" s="14"/>
      <c r="D38" s="14" t="str">
        <f>MROUND(0.4*$E$2,5)&amp;"x5x10"</f>
        <v>100x5x10</v>
      </c>
    </row>
    <row r="39" spans="1:8" s="7" customFormat="1" ht="21.95" customHeight="1">
      <c r="A39" s="37" t="s">
        <v>10</v>
      </c>
      <c r="B39" s="10">
        <v>30</v>
      </c>
      <c r="C39" s="10">
        <v>25</v>
      </c>
      <c r="D39" s="10">
        <v>20</v>
      </c>
    </row>
    <row r="40" spans="1:8" s="7" customFormat="1" ht="21.95" customHeight="1">
      <c r="A40" s="37" t="s">
        <v>123</v>
      </c>
      <c r="B40" s="18" t="s">
        <v>112</v>
      </c>
      <c r="C40" s="18" t="s">
        <v>113</v>
      </c>
      <c r="D40" s="18" t="s">
        <v>114</v>
      </c>
    </row>
    <row r="41" spans="1:8" s="7" customFormat="1" ht="21.95" customHeight="1">
      <c r="A41" s="38" t="s">
        <v>49</v>
      </c>
      <c r="B41" s="10" t="s">
        <v>11</v>
      </c>
      <c r="C41" s="10" t="s">
        <v>11</v>
      </c>
      <c r="D41" s="10" t="s">
        <v>11</v>
      </c>
    </row>
    <row r="42" spans="1:8" s="7" customFormat="1" ht="21.95" customHeight="1">
      <c r="A42" s="37" t="s">
        <v>61</v>
      </c>
      <c r="B42" s="10" t="s">
        <v>111</v>
      </c>
      <c r="C42" s="10" t="s">
        <v>111</v>
      </c>
      <c r="D42" s="10" t="s">
        <v>111</v>
      </c>
      <c r="E42" s="20"/>
      <c r="F42" s="20"/>
      <c r="G42" s="20"/>
    </row>
    <row r="43" spans="1:8" s="7" customFormat="1" ht="21.95" customHeight="1">
      <c r="A43" s="40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40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9" t="s">
        <v>53</v>
      </c>
      <c r="C45" s="39" t="s">
        <v>54</v>
      </c>
      <c r="D45" s="39" t="s">
        <v>55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7" t="s">
        <v>83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7" t="s">
        <v>84</v>
      </c>
    </row>
    <row r="48" spans="1:8" s="7" customFormat="1" ht="21.95" customHeight="1">
      <c r="A48" s="89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7" t="s">
        <v>85</v>
      </c>
    </row>
    <row r="49" spans="1:5" s="7" customFormat="1" ht="21.95" customHeight="1">
      <c r="A49" s="91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7" t="s">
        <v>86</v>
      </c>
    </row>
    <row r="50" spans="1:5" s="7" customFormat="1" ht="21.95" customHeight="1">
      <c r="A50" s="89" t="s">
        <v>115</v>
      </c>
      <c r="B50" s="9" t="str">
        <f>MROUND(0.45*$D$2,5)&amp;"x5"</f>
        <v>275x5</v>
      </c>
      <c r="C50" s="9" t="str">
        <f>MROUND(0.5*$D$2,5)&amp;"x5"</f>
        <v>310x5</v>
      </c>
      <c r="D50" s="9" t="str">
        <f>MROUND(0.45*$D$2,5)&amp;"x5"</f>
        <v>275x5</v>
      </c>
    </row>
    <row r="51" spans="1:5" s="7" customFormat="1" ht="21.95" customHeight="1">
      <c r="A51" s="90"/>
      <c r="B51" s="17" t="str">
        <f>MROUND(0.55*$D$2,5)&amp;"x5"</f>
        <v>340x5</v>
      </c>
      <c r="C51" s="17" t="str">
        <f>MROUND(0.6*$D$2,5)&amp;"x4"</f>
        <v>370x4</v>
      </c>
      <c r="D51" s="17" t="str">
        <f>MROUND(0.55*$D$2,5)&amp;"x4"</f>
        <v>340x4</v>
      </c>
    </row>
    <row r="52" spans="1:5" s="7" customFormat="1" ht="21.95" customHeight="1">
      <c r="A52" s="90"/>
      <c r="B52" s="17" t="str">
        <f>MROUND(0.65*$D$2,5)&amp;"x5"</f>
        <v>400x5</v>
      </c>
      <c r="C52" s="17" t="str">
        <f>MROUND(0.7*$D$2,5)&amp;"x3"</f>
        <v>430x3</v>
      </c>
      <c r="D52" s="17" t="str">
        <f>MROUND(0.65*$D$2,5)&amp;"x4"</f>
        <v>400x4</v>
      </c>
    </row>
    <row r="53" spans="1:5" s="7" customFormat="1" ht="21.95" customHeight="1">
      <c r="A53" s="90"/>
      <c r="B53" s="17" t="str">
        <f>MROUND(0.75*$D$2,5)&amp;"x5"</f>
        <v>460x5</v>
      </c>
      <c r="C53" s="17" t="str">
        <f>MROUND(0.8*$D$2,5)&amp;"x3"</f>
        <v>490x3</v>
      </c>
      <c r="D53" s="17" t="str">
        <f>MROUND(0.75*$D$2,5)&amp;"x5"</f>
        <v>460x5</v>
      </c>
    </row>
    <row r="54" spans="1:5" s="7" customFormat="1" ht="21.95" customHeight="1">
      <c r="A54" s="90"/>
      <c r="B54" s="17" t="str">
        <f>MROUND(0.85*$D$2,5)&amp;"x7-9"</f>
        <v>525x7-9</v>
      </c>
      <c r="C54" s="17" t="str">
        <f>MROUND(0.9*$D$2,5)&amp;"x5-7"</f>
        <v>555x5-7</v>
      </c>
      <c r="D54" s="17" t="str">
        <f>MROUND(0.85*$D$2,5)&amp;"x3"</f>
        <v>525x3</v>
      </c>
    </row>
    <row r="55" spans="1:5" s="7" customFormat="1" ht="21.95" customHeight="1">
      <c r="A55" s="90"/>
      <c r="B55" s="17" t="str">
        <f>MROUND(0.5*$D$2,5)&amp;"x5x10"</f>
        <v>310x5x10</v>
      </c>
      <c r="C55" s="17" t="str">
        <f>MROUND(0.45*$D$2,5)&amp;"x5x10"</f>
        <v>275x5x10</v>
      </c>
      <c r="D55" s="17" t="str">
        <f>MROUND(0.95*$D$2,5)&amp;"x3-5"</f>
        <v>585x3-5</v>
      </c>
    </row>
    <row r="56" spans="1:5" s="7" customFormat="1" ht="21.95" customHeight="1">
      <c r="A56" s="91"/>
      <c r="B56" s="17"/>
      <c r="C56" s="17"/>
      <c r="D56" s="17" t="str">
        <f>MROUND(0.4*$D$2,5)&amp;"x5x10"</f>
        <v>245x5x10</v>
      </c>
    </row>
    <row r="57" spans="1:5" s="7" customFormat="1" ht="21.95" customHeight="1">
      <c r="A57" s="37" t="s">
        <v>62</v>
      </c>
      <c r="B57" s="10" t="s">
        <v>13</v>
      </c>
      <c r="C57" s="10" t="s">
        <v>13</v>
      </c>
      <c r="D57" s="10" t="s">
        <v>13</v>
      </c>
    </row>
    <row r="58" spans="1:5" s="7" customFormat="1" ht="21.95" customHeight="1">
      <c r="A58" s="37" t="s">
        <v>14</v>
      </c>
      <c r="B58" s="10" t="s">
        <v>17</v>
      </c>
      <c r="C58" s="10" t="s">
        <v>17</v>
      </c>
      <c r="D58" s="10" t="s">
        <v>17</v>
      </c>
    </row>
    <row r="59" spans="1:5" s="7" customFormat="1" ht="21.95" customHeight="1">
      <c r="A59" s="37" t="s">
        <v>9</v>
      </c>
      <c r="B59" s="10" t="s">
        <v>22</v>
      </c>
      <c r="C59" s="10" t="s">
        <v>22</v>
      </c>
      <c r="D59" s="10" t="s">
        <v>22</v>
      </c>
    </row>
    <row r="60" spans="1:5" s="7" customFormat="1" ht="21.95" customHeight="1">
      <c r="A60" s="37" t="s">
        <v>25</v>
      </c>
      <c r="B60" s="15" t="s">
        <v>29</v>
      </c>
      <c r="C60" s="15" t="s">
        <v>29</v>
      </c>
      <c r="D60" s="1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57" t="s">
        <v>53</v>
      </c>
      <c r="C66" s="58" t="s">
        <v>54</v>
      </c>
      <c r="D66" s="59" t="s">
        <v>55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9" t="s">
        <v>16</v>
      </c>
      <c r="E67" s="7" t="s">
        <v>83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9" t="s">
        <v>70</v>
      </c>
      <c r="E68" s="7" t="s">
        <v>84</v>
      </c>
    </row>
    <row r="69" spans="1:7" s="7" customFormat="1" ht="21.95" customHeight="1">
      <c r="A69" s="89" t="s">
        <v>43</v>
      </c>
      <c r="B69" s="9" t="str">
        <f>MROUND(0.6*$F$2,5)&amp;"x4"</f>
        <v>175x4</v>
      </c>
      <c r="C69" s="9" t="str">
        <f>MROUND(0.6*$F$2,5)&amp;"x4"</f>
        <v>175x4</v>
      </c>
      <c r="D69" s="9" t="str">
        <f>MROUND(0.6*$F$2,5)&amp;"x4"</f>
        <v>175x4</v>
      </c>
      <c r="E69" s="7" t="s">
        <v>85</v>
      </c>
    </row>
    <row r="70" spans="1:7" s="7" customFormat="1" ht="21.95" customHeight="1">
      <c r="A70" s="91"/>
      <c r="B70" s="14" t="str">
        <f>MROUND(0.7*$F$2,5)&amp;"x5x2"</f>
        <v>205x5x2</v>
      </c>
      <c r="C70" s="14" t="str">
        <f>MROUND(0.7*$F$2,5)&amp;"x5x2"</f>
        <v>205x5x2</v>
      </c>
      <c r="D70" s="14" t="str">
        <f>MROUND(0.7*$F$2,5)&amp;"x5x2"</f>
        <v>205x5x2</v>
      </c>
      <c r="E70" s="7" t="s">
        <v>86</v>
      </c>
    </row>
    <row r="71" spans="1:7" s="7" customFormat="1" ht="21.95" customHeight="1">
      <c r="A71" s="92" t="s">
        <v>44</v>
      </c>
      <c r="B71" s="9" t="str">
        <f>MROUND(0.45*$C$2,5)&amp;"x5"</f>
        <v>165x5</v>
      </c>
      <c r="C71" s="9" t="str">
        <f>MROUND(0.5*$C$2,5)&amp;"x5"</f>
        <v>185x5</v>
      </c>
      <c r="D71" s="9" t="str">
        <f>MROUND(0.45*$C$2,5)&amp;"x5"</f>
        <v>165x5</v>
      </c>
    </row>
    <row r="72" spans="1:7" s="7" customFormat="1" ht="21.95" customHeight="1">
      <c r="A72" s="93"/>
      <c r="B72" s="17" t="str">
        <f>MROUND(0.55*$C$2,5)&amp;"x5"</f>
        <v>205x5</v>
      </c>
      <c r="C72" s="17" t="str">
        <f>MROUND(0.6*$C$2,5)&amp;"x4"</f>
        <v>220x4</v>
      </c>
      <c r="D72" s="17" t="str">
        <f>MROUND(0.55*$C$2,5)&amp;"x4"</f>
        <v>205x4</v>
      </c>
    </row>
    <row r="73" spans="1:7" s="7" customFormat="1" ht="21.95" customHeight="1">
      <c r="A73" s="93"/>
      <c r="B73" s="17" t="str">
        <f>MROUND(0.65*$C$2,5)&amp;"x5"</f>
        <v>240x5</v>
      </c>
      <c r="C73" s="17" t="str">
        <f>MROUND(0.7*$C$2,5)&amp;"x3"</f>
        <v>260x3</v>
      </c>
      <c r="D73" s="17" t="str">
        <f>MROUND(0.65*$C$2,5)&amp;"x4"</f>
        <v>240x4</v>
      </c>
    </row>
    <row r="74" spans="1:7" s="7" customFormat="1" ht="21.95" customHeight="1">
      <c r="A74" s="93"/>
      <c r="B74" s="17" t="str">
        <f>MROUND(0.75*$C$2,5)&amp;"x5"</f>
        <v>280x5</v>
      </c>
      <c r="C74" s="17" t="str">
        <f>MROUND(0.8*$C$2,5)&amp;"x3"</f>
        <v>295x3</v>
      </c>
      <c r="D74" s="17" t="str">
        <f>MROUND(0.75*$C$2,5)&amp;"x5"</f>
        <v>280x5</v>
      </c>
    </row>
    <row r="75" spans="1:7" s="7" customFormat="1" ht="21.95" customHeight="1">
      <c r="A75" s="93"/>
      <c r="B75" s="17" t="str">
        <f>MROUND(0.85*$C$2,5)&amp;"x7-9"</f>
        <v>315x7-9</v>
      </c>
      <c r="C75" s="17" t="str">
        <f>MROUND(0.9*$C$2,5)&amp;"x5-7"</f>
        <v>335x5-7</v>
      </c>
      <c r="D75" s="17" t="str">
        <f>MROUND(0.85*$C$2,5)&amp;"x3"</f>
        <v>315x3</v>
      </c>
    </row>
    <row r="76" spans="1:7" s="7" customFormat="1" ht="21.95" customHeight="1">
      <c r="A76" s="93"/>
      <c r="B76" s="17" t="str">
        <f>MROUND(0.5*$C$2,5)&amp;"x5x10"</f>
        <v>185x5x10</v>
      </c>
      <c r="C76" s="17" t="str">
        <f>MROUND(0.45*$C$2,5)&amp;"x5x10"</f>
        <v>165x5x10</v>
      </c>
      <c r="D76" s="17" t="str">
        <f>MROUND(0.95*$C$2,5)&amp;"x3-5"</f>
        <v>350x3-5</v>
      </c>
    </row>
    <row r="77" spans="1:7" s="7" customFormat="1" ht="21.95" customHeight="1">
      <c r="A77" s="94"/>
      <c r="B77" s="17"/>
      <c r="C77" s="17"/>
      <c r="D77" s="17" t="str">
        <f>MROUND(0.4*$C$2,5)&amp;"x5x10"</f>
        <v>150x5x10</v>
      </c>
    </row>
    <row r="78" spans="1:7" s="7" customFormat="1" ht="21.95" customHeight="1">
      <c r="A78" s="32" t="s">
        <v>48</v>
      </c>
      <c r="B78" s="23" t="str">
        <f>MROUND($F$2,5)&amp;"x6x3"</f>
        <v>295x6x3</v>
      </c>
      <c r="C78" s="23" t="str">
        <f>MROUND($F$2,5)&amp;"x6x3"</f>
        <v>295x6x3</v>
      </c>
      <c r="D78" s="23" t="str">
        <f>MROUND($F$2,5)&amp;"x6x3"</f>
        <v>295x6x3</v>
      </c>
      <c r="E78" s="2"/>
      <c r="F78" s="2"/>
      <c r="G78" s="2"/>
    </row>
    <row r="79" spans="1:7" ht="20.100000000000001" customHeight="1">
      <c r="A79" s="36" t="s">
        <v>45</v>
      </c>
      <c r="B79" s="14" t="s">
        <v>22</v>
      </c>
      <c r="C79" s="14" t="s">
        <v>22</v>
      </c>
      <c r="D79" s="14" t="s">
        <v>22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17" t="s">
        <v>47</v>
      </c>
    </row>
    <row r="81" spans="1:4" ht="20.100000000000001" customHeight="1">
      <c r="A81" s="87" t="s">
        <v>126</v>
      </c>
      <c r="B81" s="9" t="s">
        <v>121</v>
      </c>
      <c r="C81" s="9" t="s">
        <v>121</v>
      </c>
      <c r="D81" s="9" t="s">
        <v>121</v>
      </c>
    </row>
    <row r="82" spans="1:4" ht="20.100000000000001" customHeight="1">
      <c r="A82" s="98"/>
      <c r="B82" s="14" t="s">
        <v>122</v>
      </c>
      <c r="C82" s="14" t="s">
        <v>122</v>
      </c>
      <c r="D82" s="14" t="s">
        <v>122</v>
      </c>
    </row>
    <row r="83" spans="1:4" ht="20.100000000000001" customHeight="1">
      <c r="A83" s="31" t="s">
        <v>8</v>
      </c>
      <c r="B83" s="14">
        <v>60</v>
      </c>
      <c r="C83" s="14">
        <v>50</v>
      </c>
      <c r="D83" s="14">
        <v>40</v>
      </c>
    </row>
    <row r="85" spans="1:4" ht="20.100000000000001" customHeight="1">
      <c r="A85" s="19" t="s">
        <v>127</v>
      </c>
    </row>
    <row r="86" spans="1:4" ht="20.100000000000001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95" t="s">
        <v>53</v>
      </c>
      <c r="B1" s="95"/>
      <c r="C1" s="95"/>
      <c r="D1" s="95"/>
      <c r="E1" s="95"/>
      <c r="F1" s="95"/>
      <c r="G1" s="95"/>
      <c r="H1" s="95"/>
      <c r="I1" s="95"/>
    </row>
    <row r="2" spans="1:9">
      <c r="A2" s="96" t="s">
        <v>130</v>
      </c>
      <c r="B2" s="96"/>
      <c r="C2" s="96"/>
      <c r="D2" s="96"/>
      <c r="E2" s="96"/>
      <c r="F2" s="96"/>
      <c r="G2" s="96"/>
      <c r="H2" s="96"/>
      <c r="I2" s="96"/>
    </row>
    <row r="3" spans="1:9">
      <c r="A3" s="60" t="s">
        <v>131</v>
      </c>
      <c r="C3" s="60" t="s">
        <v>132</v>
      </c>
      <c r="D3" s="60"/>
      <c r="E3" s="60" t="s">
        <v>133</v>
      </c>
      <c r="F3" s="60"/>
      <c r="G3" s="60" t="s">
        <v>134</v>
      </c>
      <c r="H3" s="60"/>
      <c r="I3" s="60"/>
    </row>
    <row r="4" spans="1:9">
      <c r="A4" s="60" t="s">
        <v>135</v>
      </c>
      <c r="C4" s="60" t="s">
        <v>136</v>
      </c>
      <c r="D4" s="60"/>
      <c r="E4" s="60" t="s">
        <v>137</v>
      </c>
      <c r="F4" s="60"/>
      <c r="G4" s="60" t="s">
        <v>138</v>
      </c>
      <c r="H4" s="60"/>
      <c r="I4" s="60"/>
    </row>
    <row r="5" spans="1:9">
      <c r="A5" s="60" t="s">
        <v>139</v>
      </c>
      <c r="C5" s="60" t="s">
        <v>140</v>
      </c>
      <c r="D5" s="60"/>
      <c r="E5" s="60"/>
      <c r="F5" s="60" t="s">
        <v>141</v>
      </c>
      <c r="G5" s="60"/>
      <c r="H5" s="60"/>
      <c r="I5" s="60"/>
    </row>
    <row r="6" spans="1:9">
      <c r="A6" s="60" t="s">
        <v>142</v>
      </c>
      <c r="C6" s="60" t="s">
        <v>143</v>
      </c>
      <c r="D6" s="60"/>
      <c r="E6" s="60"/>
      <c r="F6" s="60"/>
      <c r="G6" s="60"/>
      <c r="H6" s="60"/>
      <c r="I6" s="60"/>
    </row>
    <row r="7" spans="1:9">
      <c r="C7" s="60"/>
      <c r="D7" s="60"/>
      <c r="E7" s="60"/>
      <c r="F7" s="60"/>
      <c r="G7" s="60"/>
      <c r="H7" s="60"/>
      <c r="I7" s="60"/>
    </row>
    <row r="8" spans="1:9">
      <c r="A8" s="96" t="s">
        <v>144</v>
      </c>
      <c r="B8" s="96"/>
      <c r="C8" s="96"/>
      <c r="D8" s="96"/>
      <c r="E8" s="96"/>
      <c r="F8" s="96"/>
      <c r="G8" s="96"/>
      <c r="H8" s="96"/>
      <c r="I8" s="96"/>
    </row>
    <row r="9" spans="1:9">
      <c r="A9" s="60" t="s">
        <v>145</v>
      </c>
      <c r="C9" s="60" t="s">
        <v>146</v>
      </c>
      <c r="D9" s="60"/>
      <c r="E9" s="60" t="s">
        <v>147</v>
      </c>
      <c r="F9" s="60"/>
      <c r="G9" s="60" t="s">
        <v>148</v>
      </c>
      <c r="H9" s="60"/>
      <c r="I9" s="60"/>
    </row>
    <row r="10" spans="1:9">
      <c r="A10" s="60" t="s">
        <v>149</v>
      </c>
      <c r="C10" s="60" t="s">
        <v>150</v>
      </c>
      <c r="D10" s="60"/>
      <c r="E10" s="60" t="s">
        <v>151</v>
      </c>
      <c r="F10" s="60"/>
      <c r="G10" s="60"/>
      <c r="H10" s="60"/>
      <c r="I10" s="60"/>
    </row>
    <row r="11" spans="1:9" ht="9.75" customHeight="1">
      <c r="C11" s="60"/>
      <c r="D11" s="60"/>
      <c r="E11" s="60"/>
      <c r="F11" s="60"/>
      <c r="G11" s="60"/>
      <c r="H11" s="60"/>
      <c r="I11" s="60"/>
    </row>
    <row r="12" spans="1:9" ht="18">
      <c r="A12" s="61" t="s">
        <v>152</v>
      </c>
      <c r="C12" s="60" t="s">
        <v>153</v>
      </c>
      <c r="D12" s="60" t="s">
        <v>154</v>
      </c>
      <c r="E12" s="60"/>
      <c r="F12" s="60"/>
      <c r="G12" s="60"/>
      <c r="H12" s="60"/>
      <c r="I12" s="60"/>
    </row>
    <row r="13" spans="1:9">
      <c r="A13" s="62" t="s">
        <v>155</v>
      </c>
      <c r="B13" s="62"/>
      <c r="C13" s="60" t="s">
        <v>156</v>
      </c>
      <c r="D13" s="60"/>
      <c r="E13" s="60"/>
      <c r="F13" s="60"/>
      <c r="G13" s="60"/>
      <c r="H13" s="60"/>
      <c r="I13" s="60"/>
    </row>
    <row r="14" spans="1:9">
      <c r="A14" s="62" t="s">
        <v>157</v>
      </c>
      <c r="C14" s="60" t="s">
        <v>218</v>
      </c>
      <c r="D14" s="60"/>
      <c r="E14" s="60"/>
      <c r="G14" s="60"/>
      <c r="H14" s="60"/>
      <c r="I14" s="60"/>
    </row>
    <row r="15" spans="1:9">
      <c r="A15" s="63" t="s">
        <v>159</v>
      </c>
    </row>
    <row r="16" spans="1:9">
      <c r="A16" s="63" t="s">
        <v>160</v>
      </c>
      <c r="B16" s="1"/>
    </row>
    <row r="17" spans="1:9">
      <c r="A17" s="64" t="s">
        <v>161</v>
      </c>
      <c r="B17" s="60"/>
      <c r="C17" s="60" t="s">
        <v>222</v>
      </c>
      <c r="F17" t="s">
        <v>162</v>
      </c>
    </row>
    <row r="18" spans="1:9">
      <c r="C18" s="60" t="s">
        <v>225</v>
      </c>
      <c r="D18" s="60"/>
      <c r="E18" s="60"/>
      <c r="H18" s="60"/>
      <c r="I18" s="60"/>
    </row>
    <row r="19" spans="1:9">
      <c r="A19" s="67" t="s">
        <v>183</v>
      </c>
      <c r="B19" s="60"/>
      <c r="C19" s="60" t="s">
        <v>226</v>
      </c>
      <c r="D19" s="60"/>
      <c r="E19" s="60"/>
      <c r="F19" s="60"/>
      <c r="G19" s="60"/>
      <c r="H19" s="60"/>
      <c r="I19" s="60"/>
    </row>
    <row r="20" spans="1:9" ht="11.25" customHeight="1">
      <c r="D20" s="60"/>
      <c r="E20" s="60"/>
      <c r="F20" s="60"/>
      <c r="G20" s="60"/>
      <c r="H20" s="60"/>
      <c r="I20" s="60"/>
    </row>
    <row r="21" spans="1:9" ht="18">
      <c r="A21" s="61" t="s">
        <v>167</v>
      </c>
      <c r="B21" s="60"/>
      <c r="C21" s="60" t="s">
        <v>168</v>
      </c>
      <c r="D21" s="60"/>
      <c r="E21" s="60" t="s">
        <v>169</v>
      </c>
      <c r="F21" s="60"/>
      <c r="G21" s="60"/>
      <c r="H21" s="60"/>
      <c r="I21" s="60"/>
    </row>
    <row r="22" spans="1:9">
      <c r="A22" s="62" t="s">
        <v>163</v>
      </c>
      <c r="B22" s="60"/>
      <c r="C22" s="60" t="s">
        <v>170</v>
      </c>
      <c r="D22" s="60"/>
      <c r="E22" s="60"/>
      <c r="F22" s="60" t="s">
        <v>171</v>
      </c>
      <c r="G22" s="60"/>
      <c r="H22" s="60"/>
      <c r="I22" s="60"/>
    </row>
    <row r="23" spans="1:9">
      <c r="A23" s="62" t="s">
        <v>212</v>
      </c>
      <c r="B23" s="60"/>
      <c r="C23" s="60" t="s">
        <v>173</v>
      </c>
      <c r="D23" s="60"/>
      <c r="E23" s="60"/>
      <c r="F23" s="60" t="s">
        <v>174</v>
      </c>
      <c r="G23" s="60"/>
      <c r="H23" s="60"/>
      <c r="I23" s="60"/>
    </row>
    <row r="24" spans="1:9">
      <c r="A24" s="62" t="s">
        <v>175</v>
      </c>
      <c r="B24" s="60"/>
      <c r="C24" s="60" t="s">
        <v>176</v>
      </c>
      <c r="D24" s="60"/>
      <c r="E24" s="60"/>
      <c r="F24" s="60" t="s">
        <v>177</v>
      </c>
      <c r="G24" s="60"/>
      <c r="H24" s="60"/>
      <c r="I24" s="60"/>
    </row>
    <row r="25" spans="1:9">
      <c r="C25" s="60" t="s">
        <v>178</v>
      </c>
      <c r="F25" s="65"/>
    </row>
    <row r="26" spans="1:9">
      <c r="A26" s="62" t="s">
        <v>179</v>
      </c>
      <c r="C26" s="60" t="s">
        <v>180</v>
      </c>
      <c r="E26" t="s">
        <v>181</v>
      </c>
      <c r="G26" t="s">
        <v>182</v>
      </c>
    </row>
    <row r="27" spans="1:9" ht="18.75">
      <c r="A27" s="62" t="s">
        <v>212</v>
      </c>
      <c r="B27" s="66"/>
      <c r="C27" s="62" t="s">
        <v>175</v>
      </c>
      <c r="D27" s="66"/>
      <c r="E27" t="s">
        <v>213</v>
      </c>
      <c r="F27" s="66"/>
      <c r="G27" s="66"/>
      <c r="H27" s="66"/>
    </row>
    <row r="28" spans="1:9" ht="18.75">
      <c r="A28" s="67" t="s">
        <v>183</v>
      </c>
      <c r="B28" s="66"/>
      <c r="C28" s="60" t="s">
        <v>184</v>
      </c>
      <c r="E28" s="62"/>
      <c r="F28" s="66"/>
      <c r="G28" s="66"/>
      <c r="H28" s="66"/>
    </row>
    <row r="29" spans="1:9">
      <c r="C29" s="62" t="s">
        <v>175</v>
      </c>
    </row>
    <row r="30" spans="1:9" ht="15.75">
      <c r="A30" s="62" t="s">
        <v>197</v>
      </c>
      <c r="B30" s="69"/>
      <c r="C30" t="s">
        <v>227</v>
      </c>
      <c r="D30" s="70"/>
    </row>
    <row r="31" spans="1:9" ht="18.75">
      <c r="A31" s="61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66"/>
    </row>
    <row r="32" spans="1:9">
      <c r="A32" s="62" t="s">
        <v>155</v>
      </c>
      <c r="B32" s="62"/>
      <c r="C32" s="60" t="s">
        <v>156</v>
      </c>
      <c r="D32" s="60"/>
      <c r="E32" s="1"/>
      <c r="F32" s="1"/>
      <c r="G32" s="1"/>
      <c r="H32" s="1"/>
      <c r="I32" s="1"/>
    </row>
    <row r="33" spans="1:9">
      <c r="A33" s="68" t="s">
        <v>188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68" t="s">
        <v>190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>
      <c r="A35" s="62" t="s">
        <v>191</v>
      </c>
      <c r="B35" s="1"/>
      <c r="C35" s="1"/>
      <c r="D35" t="s">
        <v>214</v>
      </c>
      <c r="E35" s="1"/>
      <c r="F35" s="1"/>
      <c r="G35" s="1"/>
      <c r="H35" s="1"/>
      <c r="I35" s="1"/>
    </row>
    <row r="36" spans="1:9" ht="18.75">
      <c r="A36" s="62" t="s">
        <v>192</v>
      </c>
      <c r="B36" s="1"/>
      <c r="C36" s="1"/>
      <c r="D36" t="s">
        <v>214</v>
      </c>
      <c r="E36" s="66"/>
    </row>
    <row r="37" spans="1:9">
      <c r="A37" s="62" t="s">
        <v>193</v>
      </c>
      <c r="C37" t="s">
        <v>194</v>
      </c>
      <c r="D37" s="1"/>
    </row>
    <row r="38" spans="1:9" ht="15.75">
      <c r="A38" s="70"/>
      <c r="C38" s="69"/>
      <c r="D38" t="s">
        <v>195</v>
      </c>
      <c r="E38" s="69"/>
      <c r="F38" s="69"/>
      <c r="G38" s="69"/>
      <c r="H38" s="69"/>
    </row>
    <row r="39" spans="1:9" ht="15.75">
      <c r="B39" s="69"/>
      <c r="C39" s="69"/>
      <c r="D39" t="s">
        <v>205</v>
      </c>
      <c r="E39" s="70"/>
      <c r="F39" s="69"/>
      <c r="G39" s="69"/>
      <c r="H39" s="69"/>
    </row>
    <row r="40" spans="1:9" ht="15.75">
      <c r="B40" s="69"/>
      <c r="C40" s="1" t="s">
        <v>208</v>
      </c>
      <c r="D40" t="s">
        <v>220</v>
      </c>
      <c r="E40" s="70"/>
      <c r="F40" s="69"/>
      <c r="G40" s="69"/>
      <c r="H40" s="69"/>
    </row>
    <row r="41" spans="1:9" ht="15.75">
      <c r="A41" s="62" t="s">
        <v>197</v>
      </c>
      <c r="B41" s="69"/>
      <c r="C41" s="1" t="s">
        <v>198</v>
      </c>
      <c r="D41" s="70"/>
      <c r="E41" s="70"/>
      <c r="F41" s="69"/>
      <c r="G41" s="69"/>
      <c r="H41" s="69"/>
    </row>
    <row r="42" spans="1:9" ht="11.25" customHeight="1">
      <c r="B42" s="69"/>
      <c r="C42" s="69"/>
      <c r="D42" s="70"/>
      <c r="E42" s="70"/>
      <c r="F42" s="69"/>
      <c r="G42" s="69"/>
      <c r="H42" s="69"/>
    </row>
    <row r="43" spans="1:9" ht="18">
      <c r="A43" s="61" t="s">
        <v>199</v>
      </c>
      <c r="B43" s="69"/>
      <c r="C43" s="69"/>
      <c r="D43" s="70"/>
      <c r="E43" s="70"/>
      <c r="F43" s="69"/>
      <c r="G43" s="69"/>
      <c r="H43" s="69"/>
    </row>
    <row r="44" spans="1:9" ht="15.75">
      <c r="A44" s="62" t="s">
        <v>200</v>
      </c>
      <c r="B44" s="69"/>
      <c r="C44" s="1" t="s">
        <v>201</v>
      </c>
      <c r="D44" s="71"/>
      <c r="E44" s="60" t="s">
        <v>202</v>
      </c>
      <c r="F44" s="2" t="s">
        <v>203</v>
      </c>
      <c r="G44" s="72"/>
      <c r="H44" t="s">
        <v>204</v>
      </c>
      <c r="I44" s="72"/>
    </row>
    <row r="45" spans="1:9" ht="21">
      <c r="A45" s="62" t="s">
        <v>228</v>
      </c>
      <c r="B45" s="60"/>
      <c r="C45" s="75"/>
      <c r="D45" s="75"/>
      <c r="E45" s="84"/>
      <c r="F45" s="84"/>
      <c r="G45" s="84"/>
      <c r="H45" s="84"/>
      <c r="I45" s="84"/>
    </row>
    <row r="46" spans="1:9" ht="21">
      <c r="A46" s="95" t="s">
        <v>54</v>
      </c>
      <c r="B46" s="95"/>
      <c r="C46" s="95"/>
      <c r="D46" s="95"/>
      <c r="E46" s="95"/>
      <c r="F46" s="95"/>
      <c r="G46" s="95"/>
      <c r="H46" s="95"/>
      <c r="I46" s="95"/>
    </row>
    <row r="47" spans="1:9">
      <c r="A47" s="96" t="s">
        <v>130</v>
      </c>
      <c r="B47" s="96"/>
      <c r="C47" s="96"/>
      <c r="D47" s="96"/>
      <c r="E47" s="96"/>
      <c r="F47" s="96"/>
      <c r="G47" s="96"/>
      <c r="H47" s="96"/>
      <c r="I47" s="96"/>
    </row>
    <row r="48" spans="1:9">
      <c r="A48" s="60" t="s">
        <v>131</v>
      </c>
      <c r="C48" s="60" t="s">
        <v>132</v>
      </c>
      <c r="D48" s="60"/>
      <c r="E48" s="60" t="s">
        <v>133</v>
      </c>
      <c r="F48" s="60"/>
      <c r="G48" s="60" t="s">
        <v>134</v>
      </c>
      <c r="H48" s="60"/>
      <c r="I48" s="60"/>
    </row>
    <row r="49" spans="1:9">
      <c r="A49" s="60" t="s">
        <v>135</v>
      </c>
      <c r="C49" s="60" t="s">
        <v>136</v>
      </c>
      <c r="D49" s="60"/>
      <c r="E49" s="60" t="s">
        <v>137</v>
      </c>
      <c r="F49" s="60"/>
      <c r="G49" s="60" t="s">
        <v>138</v>
      </c>
      <c r="H49" s="60"/>
      <c r="I49" s="60"/>
    </row>
    <row r="50" spans="1:9">
      <c r="A50" s="60" t="s">
        <v>139</v>
      </c>
      <c r="C50" s="60" t="s">
        <v>140</v>
      </c>
      <c r="D50" s="60"/>
      <c r="E50" s="60"/>
      <c r="F50" s="60" t="s">
        <v>141</v>
      </c>
      <c r="G50" s="60"/>
      <c r="H50" s="60"/>
      <c r="I50" s="60"/>
    </row>
    <row r="51" spans="1:9">
      <c r="A51" s="60" t="s">
        <v>142</v>
      </c>
      <c r="C51" s="60" t="s">
        <v>143</v>
      </c>
      <c r="D51" s="60"/>
      <c r="E51" s="60"/>
      <c r="F51" s="60"/>
      <c r="G51" s="60"/>
      <c r="H51" s="60"/>
      <c r="I51" s="60"/>
    </row>
    <row r="52" spans="1:9">
      <c r="C52" s="60"/>
      <c r="D52" s="60"/>
      <c r="E52" s="60"/>
      <c r="F52" s="60"/>
      <c r="G52" s="60"/>
      <c r="H52" s="60"/>
      <c r="I52" s="60"/>
    </row>
    <row r="53" spans="1:9">
      <c r="A53" s="96" t="s">
        <v>144</v>
      </c>
      <c r="B53" s="96"/>
      <c r="C53" s="96"/>
      <c r="D53" s="96"/>
      <c r="E53" s="96"/>
      <c r="F53" s="96"/>
      <c r="G53" s="96"/>
      <c r="H53" s="96"/>
      <c r="I53" s="96"/>
    </row>
    <row r="54" spans="1:9">
      <c r="A54" s="60" t="s">
        <v>145</v>
      </c>
      <c r="C54" s="60" t="s">
        <v>146</v>
      </c>
      <c r="D54" s="60"/>
      <c r="E54" s="60" t="s">
        <v>147</v>
      </c>
      <c r="F54" s="60"/>
      <c r="G54" s="60" t="s">
        <v>148</v>
      </c>
      <c r="H54" s="60"/>
      <c r="I54" s="60"/>
    </row>
    <row r="55" spans="1:9">
      <c r="A55" s="60" t="s">
        <v>149</v>
      </c>
      <c r="C55" s="60" t="s">
        <v>150</v>
      </c>
      <c r="D55" s="60"/>
      <c r="E55" s="60" t="s">
        <v>151</v>
      </c>
      <c r="F55" s="60"/>
      <c r="G55" s="60"/>
      <c r="H55" s="60"/>
      <c r="I55" s="60"/>
    </row>
    <row r="56" spans="1:9">
      <c r="C56" s="60"/>
      <c r="D56" s="60"/>
      <c r="E56" s="60"/>
      <c r="F56" s="60"/>
      <c r="G56" s="60"/>
      <c r="H56" s="60"/>
      <c r="I56" s="60"/>
    </row>
    <row r="57" spans="1:9" ht="18">
      <c r="A57" s="61" t="s">
        <v>152</v>
      </c>
      <c r="C57" s="60" t="s">
        <v>153</v>
      </c>
      <c r="D57" s="60" t="s">
        <v>154</v>
      </c>
      <c r="E57" s="60"/>
      <c r="F57" s="60"/>
      <c r="G57" s="60"/>
      <c r="H57" s="60"/>
      <c r="I57" s="60"/>
    </row>
    <row r="58" spans="1:9">
      <c r="A58" s="62" t="s">
        <v>155</v>
      </c>
      <c r="B58" s="62"/>
      <c r="C58" s="60" t="s">
        <v>156</v>
      </c>
      <c r="D58" s="60"/>
      <c r="E58" s="60" t="s">
        <v>229</v>
      </c>
      <c r="F58" s="60"/>
      <c r="G58" s="60"/>
      <c r="H58" s="60" t="s">
        <v>230</v>
      </c>
      <c r="I58" s="60"/>
    </row>
    <row r="59" spans="1:9">
      <c r="A59" s="62" t="s">
        <v>231</v>
      </c>
      <c r="C59" s="60" t="s">
        <v>232</v>
      </c>
      <c r="D59" s="60"/>
      <c r="E59" s="60"/>
      <c r="F59" s="60" t="s">
        <v>230</v>
      </c>
      <c r="G59" s="60"/>
      <c r="H59" s="60"/>
      <c r="I59" s="60"/>
    </row>
    <row r="60" spans="1:9">
      <c r="A60" s="64" t="s">
        <v>161</v>
      </c>
      <c r="B60" s="60"/>
      <c r="C60" s="60" t="s">
        <v>233</v>
      </c>
      <c r="F60" t="s">
        <v>162</v>
      </c>
    </row>
    <row r="61" spans="1:9">
      <c r="C61" s="60" t="s">
        <v>225</v>
      </c>
      <c r="D61" s="60"/>
      <c r="E61" s="60"/>
      <c r="H61" s="60"/>
      <c r="I61" s="60"/>
    </row>
    <row r="62" spans="1:9">
      <c r="A62" s="67" t="s">
        <v>183</v>
      </c>
      <c r="B62" s="60"/>
      <c r="C62" s="60" t="s">
        <v>226</v>
      </c>
      <c r="D62" s="60"/>
      <c r="E62" s="60"/>
      <c r="F62" s="60"/>
      <c r="G62" s="60"/>
      <c r="H62" s="60"/>
      <c r="I62" s="60"/>
    </row>
    <row r="63" spans="1:9">
      <c r="D63" s="60"/>
      <c r="E63" s="60"/>
      <c r="F63" s="60"/>
      <c r="G63" s="60"/>
      <c r="H63" s="60"/>
      <c r="I63" s="60"/>
    </row>
    <row r="64" spans="1:9" ht="18">
      <c r="A64" s="61" t="s">
        <v>167</v>
      </c>
      <c r="B64" s="60"/>
      <c r="C64" s="60" t="s">
        <v>168</v>
      </c>
      <c r="D64" s="60"/>
      <c r="E64" s="60" t="s">
        <v>169</v>
      </c>
      <c r="F64" s="60"/>
      <c r="G64" s="60"/>
      <c r="H64" s="60"/>
      <c r="I64" s="60"/>
    </row>
    <row r="65" spans="1:9">
      <c r="A65" s="62" t="s">
        <v>163</v>
      </c>
      <c r="B65" s="60"/>
      <c r="C65" s="60" t="s">
        <v>170</v>
      </c>
      <c r="D65" s="60"/>
      <c r="E65" s="60"/>
      <c r="F65" s="60" t="s">
        <v>171</v>
      </c>
      <c r="G65" s="60"/>
      <c r="H65" s="60"/>
      <c r="I65" s="60"/>
    </row>
    <row r="66" spans="1:9">
      <c r="A66" s="62" t="s">
        <v>212</v>
      </c>
      <c r="B66" s="60"/>
      <c r="C66" s="60" t="s">
        <v>173</v>
      </c>
      <c r="D66" s="60"/>
      <c r="E66" s="60"/>
      <c r="F66" s="60" t="s">
        <v>174</v>
      </c>
      <c r="G66" s="60"/>
      <c r="H66" s="60"/>
      <c r="I66" s="60"/>
    </row>
    <row r="67" spans="1:9">
      <c r="A67" s="62" t="s">
        <v>175</v>
      </c>
      <c r="B67" s="60"/>
      <c r="C67" s="60" t="s">
        <v>176</v>
      </c>
      <c r="D67" s="60"/>
      <c r="E67" s="60"/>
      <c r="F67" s="60" t="s">
        <v>177</v>
      </c>
      <c r="G67" s="60"/>
      <c r="H67" s="60"/>
      <c r="I67" s="60"/>
    </row>
    <row r="68" spans="1:9">
      <c r="C68" s="60" t="s">
        <v>178</v>
      </c>
      <c r="F68" s="65"/>
    </row>
    <row r="69" spans="1:9">
      <c r="A69" s="62" t="s">
        <v>179</v>
      </c>
      <c r="C69" s="60" t="s">
        <v>180</v>
      </c>
      <c r="E69" t="s">
        <v>181</v>
      </c>
      <c r="G69" t="s">
        <v>182</v>
      </c>
    </row>
    <row r="70" spans="1:9" ht="18.75">
      <c r="A70" s="62" t="s">
        <v>212</v>
      </c>
      <c r="B70" s="66"/>
      <c r="C70" s="62" t="s">
        <v>175</v>
      </c>
      <c r="D70" s="66"/>
      <c r="E70" t="s">
        <v>213</v>
      </c>
      <c r="F70" s="66"/>
      <c r="G70" s="66"/>
      <c r="H70" s="66"/>
    </row>
    <row r="71" spans="1:9" ht="18.75">
      <c r="A71" s="67" t="s">
        <v>183</v>
      </c>
      <c r="B71" s="66"/>
      <c r="C71" s="60" t="s">
        <v>184</v>
      </c>
      <c r="E71" s="62"/>
      <c r="F71" s="66"/>
      <c r="G71" s="66"/>
      <c r="H71" s="66"/>
    </row>
    <row r="72" spans="1:9">
      <c r="C72" s="62" t="s">
        <v>175</v>
      </c>
    </row>
    <row r="73" spans="1:9" ht="15.75">
      <c r="A73" s="62" t="s">
        <v>197</v>
      </c>
      <c r="B73" s="69"/>
      <c r="C73" t="s">
        <v>227</v>
      </c>
      <c r="D73" s="70"/>
    </row>
    <row r="74" spans="1:9" ht="15.75">
      <c r="A74" s="62"/>
      <c r="B74" s="69"/>
      <c r="D74" s="70"/>
    </row>
    <row r="75" spans="1:9" ht="18.75">
      <c r="A75" s="61" t="s">
        <v>185</v>
      </c>
      <c r="B75" s="7"/>
      <c r="C75" s="7" t="s">
        <v>186</v>
      </c>
      <c r="D75" s="7"/>
      <c r="E75" s="7" t="s">
        <v>187</v>
      </c>
      <c r="F75" s="7"/>
      <c r="G75" s="7"/>
      <c r="H75" s="7"/>
      <c r="I75" s="66"/>
    </row>
    <row r="76" spans="1:9">
      <c r="A76" s="62" t="s">
        <v>155</v>
      </c>
      <c r="B76" s="62"/>
      <c r="C76" s="60" t="s">
        <v>156</v>
      </c>
      <c r="D76" s="60"/>
      <c r="E76" s="1"/>
      <c r="F76" s="1"/>
      <c r="G76" s="1"/>
      <c r="H76" s="1"/>
      <c r="I76" s="1"/>
    </row>
    <row r="77" spans="1:9">
      <c r="A77" s="68" t="s">
        <v>188</v>
      </c>
      <c r="B77" s="1"/>
      <c r="C77" s="1"/>
      <c r="D77" t="s">
        <v>214</v>
      </c>
      <c r="E77" s="1"/>
      <c r="F77" s="1"/>
      <c r="G77" s="1"/>
      <c r="H77" s="1"/>
      <c r="I77" s="1"/>
    </row>
    <row r="78" spans="1:9">
      <c r="A78" s="68" t="s">
        <v>190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>
      <c r="A79" s="62" t="s">
        <v>191</v>
      </c>
      <c r="B79" s="1"/>
      <c r="C79" s="1"/>
      <c r="D79" t="s">
        <v>214</v>
      </c>
      <c r="E79" s="1"/>
      <c r="F79" s="1"/>
      <c r="G79" s="1"/>
      <c r="H79" s="1"/>
      <c r="I79" s="1"/>
    </row>
    <row r="80" spans="1:9" ht="18.75">
      <c r="A80" s="62" t="s">
        <v>192</v>
      </c>
      <c r="B80" s="1"/>
      <c r="C80" s="1"/>
      <c r="D80" t="s">
        <v>214</v>
      </c>
      <c r="E80" s="66"/>
    </row>
    <row r="81" spans="1:9">
      <c r="A81" s="62" t="s">
        <v>193</v>
      </c>
      <c r="C81" t="s">
        <v>194</v>
      </c>
      <c r="D81" s="1"/>
    </row>
    <row r="82" spans="1:9" ht="15.75">
      <c r="A82" s="70"/>
      <c r="C82" s="69"/>
      <c r="D82" t="s">
        <v>195</v>
      </c>
      <c r="E82" s="69"/>
      <c r="F82" s="69"/>
      <c r="G82" s="69"/>
      <c r="H82" s="69"/>
    </row>
    <row r="83" spans="1:9" ht="15.75">
      <c r="B83" s="69"/>
      <c r="C83" s="69"/>
      <c r="D83" t="s">
        <v>205</v>
      </c>
      <c r="E83" s="70"/>
      <c r="F83" s="69"/>
      <c r="G83" s="69"/>
      <c r="H83" s="69"/>
    </row>
    <row r="84" spans="1:9" ht="15.75">
      <c r="B84" s="69"/>
      <c r="C84" s="1" t="s">
        <v>208</v>
      </c>
      <c r="D84" t="s">
        <v>220</v>
      </c>
      <c r="E84" s="70"/>
      <c r="F84" s="69"/>
      <c r="G84" s="69"/>
      <c r="H84" s="69"/>
    </row>
    <row r="85" spans="1:9" ht="15.75">
      <c r="C85" t="s">
        <v>234</v>
      </c>
      <c r="D85" t="s">
        <v>235</v>
      </c>
      <c r="E85" s="70"/>
      <c r="F85" s="69"/>
      <c r="G85" s="69"/>
      <c r="H85" s="69"/>
    </row>
    <row r="86" spans="1:9" ht="15.75">
      <c r="A86" s="62" t="s">
        <v>197</v>
      </c>
      <c r="B86" s="69"/>
      <c r="C86" t="s">
        <v>236</v>
      </c>
      <c r="D86" s="70"/>
      <c r="E86" s="70"/>
      <c r="F86" s="69"/>
      <c r="G86" s="69"/>
      <c r="H86" s="69"/>
    </row>
    <row r="87" spans="1:9" ht="18">
      <c r="A87" s="61" t="s">
        <v>199</v>
      </c>
      <c r="B87" s="69"/>
      <c r="C87" s="69"/>
      <c r="D87" s="70"/>
      <c r="E87" s="70"/>
      <c r="F87" s="69"/>
      <c r="G87" s="69"/>
      <c r="H87" s="69"/>
    </row>
    <row r="88" spans="1:9" ht="15.75">
      <c r="A88" s="62" t="s">
        <v>200</v>
      </c>
      <c r="B88" s="69"/>
      <c r="C88" s="1" t="s">
        <v>201</v>
      </c>
      <c r="D88" s="71"/>
      <c r="E88" s="60" t="s">
        <v>202</v>
      </c>
      <c r="F88" s="2" t="s">
        <v>203</v>
      </c>
      <c r="G88" s="72"/>
      <c r="H88" t="s">
        <v>204</v>
      </c>
      <c r="I88" s="72"/>
    </row>
    <row r="89" spans="1:9" ht="21">
      <c r="A89" s="62" t="s">
        <v>237</v>
      </c>
      <c r="B89" s="60"/>
      <c r="C89" s="75"/>
      <c r="D89" s="75"/>
      <c r="E89" s="84"/>
      <c r="F89" s="84"/>
      <c r="G89" s="84"/>
      <c r="H89" s="84"/>
      <c r="I89" s="84"/>
    </row>
    <row r="90" spans="1:9" ht="21">
      <c r="A90" s="95" t="s">
        <v>55</v>
      </c>
      <c r="B90" s="95"/>
      <c r="C90" s="95"/>
      <c r="D90" s="95"/>
      <c r="E90" s="95"/>
      <c r="F90" s="95"/>
      <c r="G90" s="95"/>
      <c r="H90" s="95"/>
      <c r="I90" s="95"/>
    </row>
    <row r="91" spans="1:9">
      <c r="A91" s="96" t="s">
        <v>130</v>
      </c>
      <c r="B91" s="96"/>
      <c r="C91" s="96"/>
      <c r="D91" s="96"/>
      <c r="E91" s="96"/>
      <c r="F91" s="96"/>
      <c r="G91" s="96"/>
      <c r="H91" s="96"/>
      <c r="I91" s="96"/>
    </row>
    <row r="92" spans="1:9">
      <c r="A92" s="60" t="s">
        <v>131</v>
      </c>
      <c r="C92" s="60" t="s">
        <v>132</v>
      </c>
      <c r="D92" s="60"/>
      <c r="E92" s="60" t="s">
        <v>133</v>
      </c>
      <c r="F92" s="60"/>
      <c r="G92" s="60" t="s">
        <v>134</v>
      </c>
      <c r="H92" s="60"/>
      <c r="I92" s="60"/>
    </row>
    <row r="93" spans="1:9">
      <c r="A93" s="60" t="s">
        <v>135</v>
      </c>
      <c r="C93" s="60" t="s">
        <v>136</v>
      </c>
      <c r="D93" s="60"/>
      <c r="E93" s="60" t="s">
        <v>137</v>
      </c>
      <c r="F93" s="60"/>
      <c r="G93" s="60" t="s">
        <v>138</v>
      </c>
      <c r="H93" s="60"/>
      <c r="I93" s="60"/>
    </row>
    <row r="94" spans="1:9">
      <c r="A94" s="60" t="s">
        <v>139</v>
      </c>
      <c r="C94" s="60" t="s">
        <v>140</v>
      </c>
      <c r="D94" s="60"/>
      <c r="E94" s="60"/>
      <c r="F94" s="60" t="s">
        <v>141</v>
      </c>
      <c r="G94" s="60"/>
      <c r="H94" s="60"/>
      <c r="I94" s="60"/>
    </row>
    <row r="95" spans="1:9">
      <c r="A95" s="60" t="s">
        <v>142</v>
      </c>
      <c r="C95" s="60" t="s">
        <v>143</v>
      </c>
      <c r="D95" s="60"/>
      <c r="E95" s="60"/>
      <c r="F95" s="60"/>
      <c r="G95" s="60"/>
      <c r="H95" s="60"/>
      <c r="I95" s="60"/>
    </row>
    <row r="96" spans="1:9">
      <c r="C96" s="60"/>
      <c r="D96" s="60"/>
      <c r="E96" s="60"/>
      <c r="F96" s="60"/>
      <c r="G96" s="60"/>
      <c r="H96" s="60"/>
      <c r="I96" s="60"/>
    </row>
    <row r="97" spans="1:9">
      <c r="A97" s="96" t="s">
        <v>144</v>
      </c>
      <c r="B97" s="96"/>
      <c r="C97" s="96"/>
      <c r="D97" s="96"/>
      <c r="E97" s="96"/>
      <c r="F97" s="96"/>
      <c r="G97" s="96"/>
      <c r="H97" s="96"/>
      <c r="I97" s="96"/>
    </row>
    <row r="98" spans="1:9">
      <c r="A98" s="60" t="s">
        <v>145</v>
      </c>
      <c r="C98" s="60" t="s">
        <v>146</v>
      </c>
      <c r="D98" s="60"/>
      <c r="E98" s="60" t="s">
        <v>147</v>
      </c>
      <c r="F98" s="60"/>
      <c r="G98" s="60" t="s">
        <v>148</v>
      </c>
      <c r="H98" s="60"/>
      <c r="I98" s="60"/>
    </row>
    <row r="99" spans="1:9">
      <c r="A99" s="60" t="s">
        <v>149</v>
      </c>
      <c r="C99" s="60" t="s">
        <v>150</v>
      </c>
      <c r="D99" s="60"/>
      <c r="E99" s="60" t="s">
        <v>151</v>
      </c>
      <c r="F99" s="60"/>
      <c r="G99" s="60"/>
      <c r="H99" s="60"/>
      <c r="I99" s="60"/>
    </row>
    <row r="100" spans="1:9">
      <c r="C100" s="60"/>
      <c r="D100" s="60"/>
      <c r="E100" s="60"/>
      <c r="F100" s="60"/>
      <c r="G100" s="60"/>
      <c r="H100" s="60"/>
      <c r="I100" s="60"/>
    </row>
    <row r="101" spans="1:9" ht="18">
      <c r="A101" s="61" t="s">
        <v>152</v>
      </c>
      <c r="C101" s="60" t="s">
        <v>153</v>
      </c>
      <c r="D101" s="60" t="s">
        <v>154</v>
      </c>
      <c r="E101" s="60"/>
      <c r="F101" s="60"/>
      <c r="G101" s="60"/>
      <c r="H101" s="60"/>
      <c r="I101" s="60"/>
    </row>
    <row r="102" spans="1:9">
      <c r="A102" s="62" t="s">
        <v>155</v>
      </c>
      <c r="B102" s="62"/>
      <c r="C102" s="60" t="s">
        <v>156</v>
      </c>
      <c r="D102" s="60"/>
      <c r="E102" s="60" t="s">
        <v>229</v>
      </c>
      <c r="F102" s="60"/>
      <c r="G102" s="60"/>
      <c r="H102" s="60" t="s">
        <v>230</v>
      </c>
      <c r="I102" s="60"/>
    </row>
    <row r="103" spans="1:9">
      <c r="A103" s="62" t="s">
        <v>231</v>
      </c>
      <c r="C103" s="60" t="s">
        <v>232</v>
      </c>
      <c r="D103" s="60"/>
      <c r="E103" s="60"/>
      <c r="F103" s="60" t="s">
        <v>230</v>
      </c>
      <c r="G103" s="60"/>
      <c r="H103" s="60"/>
      <c r="I103" s="60"/>
    </row>
    <row r="104" spans="1:9">
      <c r="A104" s="64" t="s">
        <v>161</v>
      </c>
      <c r="B104" s="60"/>
      <c r="C104" s="60" t="s">
        <v>233</v>
      </c>
      <c r="F104" t="s">
        <v>162</v>
      </c>
    </row>
    <row r="105" spans="1:9">
      <c r="C105" s="60" t="s">
        <v>225</v>
      </c>
      <c r="D105" s="60"/>
      <c r="E105" s="60"/>
      <c r="H105" s="60"/>
      <c r="I105" s="60"/>
    </row>
    <row r="106" spans="1:9">
      <c r="A106" s="67" t="s">
        <v>183</v>
      </c>
      <c r="B106" s="60"/>
      <c r="C106" s="60" t="s">
        <v>226</v>
      </c>
      <c r="D106" s="60"/>
      <c r="E106" s="60"/>
      <c r="F106" s="60"/>
      <c r="G106" s="60"/>
      <c r="H106" s="60"/>
      <c r="I106" s="60"/>
    </row>
    <row r="107" spans="1:9">
      <c r="D107" s="60"/>
      <c r="E107" s="60"/>
      <c r="F107" s="60"/>
      <c r="G107" s="60"/>
      <c r="H107" s="60"/>
      <c r="I107" s="60"/>
    </row>
    <row r="108" spans="1:9" ht="18">
      <c r="A108" s="61" t="s">
        <v>167</v>
      </c>
      <c r="B108" s="60"/>
      <c r="C108" s="60" t="s">
        <v>168</v>
      </c>
      <c r="D108" s="60"/>
      <c r="E108" s="60" t="s">
        <v>169</v>
      </c>
      <c r="F108" s="60"/>
      <c r="G108" s="60"/>
      <c r="H108" s="60"/>
      <c r="I108" s="60"/>
    </row>
    <row r="109" spans="1:9">
      <c r="A109" s="62" t="s">
        <v>163</v>
      </c>
      <c r="B109" s="60"/>
      <c r="C109" s="60" t="s">
        <v>170</v>
      </c>
      <c r="D109" s="60"/>
      <c r="E109" s="60"/>
      <c r="F109" s="60" t="s">
        <v>171</v>
      </c>
      <c r="G109" s="60"/>
      <c r="H109" s="60"/>
      <c r="I109" s="60"/>
    </row>
    <row r="110" spans="1:9">
      <c r="A110" s="62" t="s">
        <v>212</v>
      </c>
      <c r="B110" s="60"/>
      <c r="C110" s="60" t="s">
        <v>173</v>
      </c>
      <c r="D110" s="60"/>
      <c r="E110" s="60"/>
      <c r="F110" s="60" t="s">
        <v>174</v>
      </c>
      <c r="G110" s="60"/>
      <c r="H110" s="60"/>
      <c r="I110" s="60"/>
    </row>
    <row r="111" spans="1:9">
      <c r="A111" s="62" t="s">
        <v>175</v>
      </c>
      <c r="B111" s="60"/>
      <c r="C111" s="60" t="s">
        <v>176</v>
      </c>
      <c r="D111" s="60"/>
      <c r="E111" s="60"/>
      <c r="F111" s="60" t="s">
        <v>177</v>
      </c>
      <c r="G111" s="60"/>
      <c r="H111" s="60"/>
      <c r="I111" s="60"/>
    </row>
    <row r="112" spans="1:9">
      <c r="C112" s="60" t="s">
        <v>178</v>
      </c>
      <c r="F112" s="65"/>
    </row>
    <row r="113" spans="1:9">
      <c r="A113" s="62" t="s">
        <v>179</v>
      </c>
      <c r="C113" s="60" t="s">
        <v>180</v>
      </c>
      <c r="E113" t="s">
        <v>181</v>
      </c>
      <c r="G113" t="s">
        <v>182</v>
      </c>
    </row>
    <row r="114" spans="1:9" ht="18.75">
      <c r="A114" s="62" t="s">
        <v>223</v>
      </c>
      <c r="B114" s="66"/>
      <c r="C114" s="62" t="s">
        <v>175</v>
      </c>
      <c r="D114" s="66"/>
      <c r="E114" t="s">
        <v>213</v>
      </c>
      <c r="F114" s="66"/>
      <c r="G114" s="66"/>
      <c r="H114" s="66"/>
    </row>
    <row r="115" spans="1:9" ht="18.75">
      <c r="A115" s="67" t="s">
        <v>183</v>
      </c>
      <c r="B115" s="66"/>
      <c r="C115" s="60" t="s">
        <v>184</v>
      </c>
      <c r="E115" s="62"/>
      <c r="F115" s="66"/>
      <c r="G115" s="66"/>
      <c r="H115" s="66"/>
    </row>
    <row r="116" spans="1:9">
      <c r="C116" s="62" t="s">
        <v>175</v>
      </c>
    </row>
    <row r="117" spans="1:9" ht="15.75">
      <c r="A117" s="62" t="s">
        <v>197</v>
      </c>
      <c r="B117" s="69"/>
      <c r="C117" t="s">
        <v>227</v>
      </c>
      <c r="D117" s="70"/>
    </row>
    <row r="118" spans="1:9" ht="15.75">
      <c r="A118" s="62"/>
      <c r="B118" s="69"/>
      <c r="D118" s="70"/>
    </row>
    <row r="119" spans="1:9" ht="18.75">
      <c r="A119" s="61" t="s">
        <v>185</v>
      </c>
      <c r="B119" s="7"/>
      <c r="C119" s="7" t="s">
        <v>186</v>
      </c>
      <c r="D119" s="7"/>
      <c r="E119" s="7" t="s">
        <v>187</v>
      </c>
      <c r="F119" s="7"/>
      <c r="G119" s="7"/>
      <c r="H119" s="7"/>
      <c r="I119" s="66"/>
    </row>
    <row r="120" spans="1:9">
      <c r="A120" s="62" t="s">
        <v>155</v>
      </c>
      <c r="B120" s="62"/>
      <c r="C120" s="60" t="s">
        <v>156</v>
      </c>
      <c r="D120" s="60"/>
      <c r="E120" s="1"/>
      <c r="F120" s="1"/>
      <c r="G120" s="1"/>
      <c r="H120" s="1"/>
      <c r="I120" s="1"/>
    </row>
    <row r="121" spans="1:9">
      <c r="A121" s="68" t="s">
        <v>188</v>
      </c>
      <c r="B121" s="1"/>
      <c r="C121" s="1"/>
      <c r="D121" t="s">
        <v>214</v>
      </c>
      <c r="E121" s="1"/>
      <c r="F121" s="1"/>
      <c r="G121" s="1"/>
      <c r="H121" s="1"/>
      <c r="I121" s="1"/>
    </row>
    <row r="122" spans="1:9">
      <c r="A122" s="68" t="s">
        <v>190</v>
      </c>
      <c r="B122" s="1"/>
      <c r="C122" s="1"/>
      <c r="D122" t="s">
        <v>214</v>
      </c>
      <c r="E122" s="1"/>
      <c r="F122" s="1"/>
      <c r="G122" s="1"/>
      <c r="H122" s="1"/>
      <c r="I122" s="1"/>
    </row>
    <row r="123" spans="1:9">
      <c r="A123" s="62" t="s">
        <v>191</v>
      </c>
      <c r="B123" s="1"/>
      <c r="C123" s="1"/>
      <c r="D123" t="s">
        <v>214</v>
      </c>
      <c r="E123" s="1"/>
      <c r="F123" s="1"/>
      <c r="G123" s="1"/>
      <c r="H123" s="1"/>
      <c r="I123" s="1"/>
    </row>
    <row r="124" spans="1:9" ht="18.75">
      <c r="A124" s="62" t="s">
        <v>192</v>
      </c>
      <c r="B124" s="1"/>
      <c r="C124" s="1"/>
      <c r="D124" t="s">
        <v>214</v>
      </c>
      <c r="E124" s="66"/>
    </row>
    <row r="125" spans="1:9">
      <c r="A125" s="62" t="s">
        <v>193</v>
      </c>
      <c r="C125" t="s">
        <v>194</v>
      </c>
      <c r="D125" s="1"/>
    </row>
    <row r="126" spans="1:9" ht="15.75">
      <c r="A126" s="70"/>
      <c r="C126" s="69"/>
      <c r="D126" t="s">
        <v>195</v>
      </c>
      <c r="E126" s="69"/>
      <c r="F126" s="69"/>
      <c r="G126" s="69"/>
      <c r="H126" s="69"/>
    </row>
    <row r="127" spans="1:9" ht="15.75">
      <c r="B127" s="69"/>
      <c r="C127" s="69"/>
      <c r="D127" t="s">
        <v>205</v>
      </c>
      <c r="E127" s="70"/>
      <c r="F127" s="69"/>
      <c r="G127" s="69"/>
      <c r="H127" s="69"/>
    </row>
    <row r="128" spans="1:9" ht="15.75">
      <c r="B128" s="69"/>
      <c r="C128" s="1" t="s">
        <v>208</v>
      </c>
      <c r="D128" t="s">
        <v>220</v>
      </c>
      <c r="E128" s="70"/>
      <c r="F128" s="69"/>
      <c r="G128" s="69"/>
      <c r="H128" s="69"/>
    </row>
    <row r="129" spans="1:9" ht="15.75">
      <c r="C129" t="s">
        <v>234</v>
      </c>
      <c r="D129" t="s">
        <v>238</v>
      </c>
      <c r="E129" s="70"/>
      <c r="F129" s="69"/>
      <c r="G129" s="69"/>
      <c r="H129" s="69"/>
    </row>
    <row r="130" spans="1:9" ht="15.75">
      <c r="A130" s="62" t="s">
        <v>197</v>
      </c>
      <c r="B130" s="69"/>
      <c r="C130" t="s">
        <v>236</v>
      </c>
      <c r="D130" s="70"/>
      <c r="E130" s="70"/>
      <c r="F130" s="69"/>
      <c r="G130" s="69"/>
      <c r="H130" s="69"/>
    </row>
    <row r="131" spans="1:9" ht="18">
      <c r="A131" s="61" t="s">
        <v>199</v>
      </c>
      <c r="B131" s="69"/>
      <c r="C131" s="69"/>
      <c r="D131" s="70"/>
      <c r="E131" s="70"/>
      <c r="F131" s="69"/>
      <c r="G131" s="69"/>
      <c r="H131" s="69"/>
    </row>
    <row r="132" spans="1:9" ht="15.75">
      <c r="A132" s="62" t="s">
        <v>200</v>
      </c>
      <c r="B132" s="69"/>
      <c r="C132" s="1" t="s">
        <v>201</v>
      </c>
      <c r="D132" s="71"/>
      <c r="E132" s="60" t="s">
        <v>202</v>
      </c>
      <c r="F132" s="2" t="s">
        <v>203</v>
      </c>
      <c r="G132" s="72"/>
      <c r="H132" t="s">
        <v>204</v>
      </c>
      <c r="I132" s="72"/>
    </row>
    <row r="133" spans="1:9" ht="21">
      <c r="A133" s="62" t="s">
        <v>237</v>
      </c>
      <c r="B133" s="60"/>
      <c r="C133" s="75"/>
      <c r="D133" s="75"/>
      <c r="E133" s="84"/>
      <c r="F133" s="84"/>
      <c r="G133" s="84"/>
      <c r="H133" s="84"/>
      <c r="I133" s="84"/>
    </row>
    <row r="134" spans="1:9" ht="18.75">
      <c r="B134" s="60"/>
      <c r="C134" s="60"/>
      <c r="D134" s="60"/>
      <c r="E134" s="79"/>
      <c r="F134" s="79"/>
      <c r="G134" s="79"/>
      <c r="H134" s="60"/>
      <c r="I134" s="81"/>
    </row>
    <row r="135" spans="1:9">
      <c r="B135" s="60"/>
      <c r="C135" s="60"/>
      <c r="D135" s="60"/>
      <c r="E135" s="80"/>
      <c r="F135" s="80"/>
      <c r="G135" s="80"/>
      <c r="I135" s="81"/>
    </row>
    <row r="136" spans="1:9">
      <c r="B136" s="60"/>
      <c r="C136" s="60"/>
      <c r="D136" s="60"/>
      <c r="E136" s="60"/>
      <c r="F136" s="60"/>
      <c r="G136" s="60"/>
      <c r="H136" s="80"/>
      <c r="I136" s="69"/>
    </row>
    <row r="137" spans="1:9">
      <c r="B137" s="60"/>
      <c r="C137" s="60"/>
      <c r="D137" s="60"/>
      <c r="E137" s="60"/>
      <c r="F137" s="60"/>
      <c r="G137" s="60"/>
      <c r="H137" s="84"/>
      <c r="I137" s="82"/>
    </row>
    <row r="138" spans="1:9">
      <c r="B138" s="60"/>
      <c r="C138" s="60"/>
      <c r="D138" s="60"/>
      <c r="E138" s="60"/>
      <c r="F138" s="60"/>
      <c r="G138" s="60"/>
      <c r="H138" s="84"/>
      <c r="I138" s="83"/>
    </row>
    <row r="139" spans="1:9">
      <c r="B139" s="60"/>
      <c r="C139" s="60"/>
      <c r="D139" s="60"/>
      <c r="E139" s="60"/>
      <c r="F139" s="60"/>
      <c r="G139" s="60"/>
      <c r="H139" s="84"/>
      <c r="I139" s="83"/>
    </row>
    <row r="140" spans="1:9">
      <c r="B140" s="60"/>
      <c r="D140" s="60"/>
      <c r="E140" s="60"/>
      <c r="F140" s="60"/>
      <c r="G140" s="60"/>
      <c r="H140" s="84"/>
      <c r="I140" s="83"/>
    </row>
    <row r="141" spans="1:9">
      <c r="B141" s="60"/>
      <c r="C141" s="80"/>
      <c r="D141" s="60"/>
      <c r="E141" s="60"/>
      <c r="F141" s="60"/>
      <c r="G141" s="60"/>
      <c r="H141" s="84"/>
      <c r="I141" s="83"/>
    </row>
    <row r="142" spans="1:9">
      <c r="B142" s="60"/>
      <c r="C142" s="84"/>
      <c r="D142" s="60"/>
      <c r="E142" s="60"/>
      <c r="F142" s="60"/>
      <c r="G142" s="60"/>
      <c r="H142" s="84"/>
      <c r="I142" s="83"/>
    </row>
    <row r="143" spans="1:9">
      <c r="A143" s="69"/>
      <c r="B143" s="69"/>
      <c r="C143" s="81"/>
      <c r="D143" s="81"/>
      <c r="E143" s="81"/>
      <c r="F143" s="81"/>
      <c r="G143" s="81"/>
      <c r="H143" s="83"/>
      <c r="I143" s="83"/>
    </row>
    <row r="144" spans="1:9">
      <c r="A144" s="96"/>
      <c r="B144" s="96"/>
      <c r="C144" s="96"/>
      <c r="D144" s="96"/>
      <c r="E144" s="96"/>
      <c r="F144" s="96"/>
      <c r="G144" s="96"/>
      <c r="H144" s="96"/>
      <c r="I144" s="96"/>
    </row>
    <row r="145" spans="1:9">
      <c r="A145" s="99"/>
      <c r="B145" s="99"/>
      <c r="C145" s="99"/>
      <c r="D145" s="99"/>
      <c r="E145" s="99"/>
      <c r="F145" s="99"/>
      <c r="G145" s="99"/>
      <c r="H145" s="99"/>
      <c r="I145" s="99"/>
    </row>
    <row r="146" spans="1:9">
      <c r="A146" s="99"/>
      <c r="B146" s="99"/>
      <c r="C146" s="99"/>
      <c r="D146" s="99"/>
      <c r="E146" s="99"/>
      <c r="F146" s="99"/>
      <c r="G146" s="99"/>
      <c r="H146" s="99"/>
      <c r="I146" s="99"/>
    </row>
    <row r="147" spans="1:9">
      <c r="A147" s="99"/>
      <c r="B147" s="99"/>
      <c r="C147" s="99"/>
      <c r="D147" s="99"/>
      <c r="E147" s="99"/>
      <c r="F147" s="99"/>
      <c r="G147" s="99"/>
      <c r="H147" s="99"/>
      <c r="I147" s="99"/>
    </row>
    <row r="148" spans="1:9">
      <c r="A148" s="99"/>
      <c r="B148" s="99"/>
      <c r="C148" s="99"/>
      <c r="D148" s="99"/>
      <c r="E148" s="99"/>
      <c r="F148" s="99"/>
      <c r="G148" s="99"/>
      <c r="H148" s="99"/>
      <c r="I148" s="99"/>
    </row>
    <row r="149" spans="1:9">
      <c r="A149" s="99"/>
      <c r="B149" s="99"/>
      <c r="C149" s="99"/>
      <c r="D149" s="99"/>
      <c r="E149" s="99"/>
      <c r="F149" s="99"/>
      <c r="G149" s="99"/>
      <c r="H149" s="99"/>
      <c r="I149" s="99"/>
    </row>
    <row r="150" spans="1:9">
      <c r="A150" s="99"/>
      <c r="B150" s="99"/>
      <c r="C150" s="99"/>
      <c r="D150" s="99"/>
      <c r="E150" s="99"/>
      <c r="F150" s="99"/>
      <c r="G150" s="99"/>
      <c r="H150" s="99"/>
      <c r="I150" s="99"/>
    </row>
    <row r="151" spans="1:9">
      <c r="A151" s="99"/>
      <c r="B151" s="99"/>
      <c r="C151" s="99"/>
      <c r="D151" s="99"/>
      <c r="E151" s="99"/>
      <c r="F151" s="99"/>
      <c r="G151" s="99"/>
      <c r="H151" s="99"/>
      <c r="I151" s="99"/>
    </row>
    <row r="152" spans="1:9">
      <c r="A152" s="84"/>
      <c r="B152" s="84"/>
      <c r="C152" s="84"/>
      <c r="D152" s="84"/>
      <c r="E152" s="84"/>
      <c r="F152" s="84"/>
      <c r="G152" s="84"/>
      <c r="H152" s="84"/>
      <c r="I152" s="84"/>
    </row>
    <row r="153" spans="1:9" ht="20.25">
      <c r="A153" s="100"/>
      <c r="B153" s="100"/>
      <c r="C153" s="100"/>
      <c r="D153" s="100"/>
      <c r="E153" s="100"/>
      <c r="F153" s="100"/>
      <c r="G153" s="100"/>
      <c r="H153" s="100"/>
      <c r="I153" s="100"/>
    </row>
    <row r="154" spans="1:9" ht="20.25">
      <c r="A154" s="85"/>
      <c r="B154" s="85"/>
      <c r="C154" s="85"/>
      <c r="D154" s="85"/>
      <c r="E154" s="85"/>
      <c r="F154" s="85"/>
      <c r="G154" s="85"/>
      <c r="H154" s="85"/>
      <c r="I154" s="85"/>
    </row>
    <row r="155" spans="1:9" ht="18">
      <c r="A155" s="78"/>
      <c r="B155" s="69"/>
      <c r="C155" s="69"/>
      <c r="D155" s="83"/>
      <c r="E155" s="83"/>
      <c r="F155" s="83"/>
      <c r="G155" s="83"/>
      <c r="H155" s="69"/>
      <c r="I155" s="69"/>
    </row>
    <row r="156" spans="1:9">
      <c r="A156" s="63"/>
      <c r="B156" s="63"/>
      <c r="C156" s="69"/>
      <c r="D156" s="83"/>
      <c r="E156" s="83"/>
      <c r="F156" s="83"/>
      <c r="G156" s="83"/>
      <c r="H156" s="69"/>
      <c r="I156" s="69"/>
    </row>
    <row r="157" spans="1:9">
      <c r="A157" s="63"/>
      <c r="B157" s="63"/>
      <c r="C157" s="69"/>
      <c r="D157" s="83"/>
      <c r="E157" s="83"/>
      <c r="F157" s="83"/>
      <c r="G157" s="83"/>
      <c r="H157" s="69"/>
      <c r="I157" s="69"/>
    </row>
    <row r="158" spans="1:9">
      <c r="A158" s="63"/>
      <c r="B158" s="63"/>
      <c r="C158" s="69"/>
      <c r="D158" s="83"/>
      <c r="E158" s="83"/>
      <c r="F158" s="83"/>
      <c r="G158" s="83"/>
      <c r="H158" s="69"/>
      <c r="I158" s="69"/>
    </row>
    <row r="159" spans="1:9">
      <c r="A159" s="63"/>
      <c r="B159" s="63"/>
      <c r="C159" s="69"/>
      <c r="D159" s="83"/>
      <c r="E159" s="83"/>
      <c r="F159" s="83"/>
      <c r="G159" s="83"/>
      <c r="H159" s="69"/>
      <c r="I159" s="69"/>
    </row>
    <row r="160" spans="1:9">
      <c r="A160" s="69"/>
      <c r="B160" s="69"/>
      <c r="C160" s="69"/>
      <c r="D160" s="69"/>
      <c r="E160" s="69"/>
      <c r="F160" s="69"/>
      <c r="G160" s="69"/>
      <c r="H160" s="69"/>
      <c r="I160" s="69"/>
    </row>
    <row r="161" spans="1:9" ht="20.25">
      <c r="A161" s="61"/>
      <c r="B161" s="69"/>
      <c r="C161" s="69"/>
      <c r="D161" s="85"/>
      <c r="E161" s="85"/>
      <c r="F161" s="85"/>
      <c r="G161" s="85"/>
      <c r="H161" s="69"/>
      <c r="I161" s="69"/>
    </row>
    <row r="162" spans="1:9" ht="18">
      <c r="A162" s="77"/>
      <c r="B162" s="7"/>
      <c r="C162" s="69"/>
      <c r="D162" s="69"/>
      <c r="E162" s="69"/>
      <c r="F162" s="69"/>
      <c r="G162" s="69"/>
      <c r="H162" s="69"/>
      <c r="I162" s="69"/>
    </row>
    <row r="163" spans="1:9" ht="18">
      <c r="A163" s="76"/>
      <c r="C163" s="69"/>
      <c r="D163" s="69"/>
      <c r="E163" s="69"/>
      <c r="F163" s="69"/>
      <c r="G163" s="69"/>
      <c r="H163" s="69"/>
      <c r="I163" s="69"/>
    </row>
    <row r="164" spans="1:9" ht="18">
      <c r="A164" s="76"/>
      <c r="B164" s="7"/>
      <c r="C164" s="77"/>
      <c r="D164" s="69"/>
      <c r="E164" s="69"/>
      <c r="F164" s="69"/>
      <c r="G164" s="69"/>
      <c r="H164" s="69"/>
      <c r="I164" s="69"/>
    </row>
    <row r="165" spans="1:9">
      <c r="A165" s="69"/>
      <c r="B165" s="69"/>
      <c r="C165" s="69"/>
      <c r="D165" s="69"/>
      <c r="E165" s="69"/>
      <c r="F165" s="69"/>
      <c r="G165" s="69"/>
      <c r="H165" s="69"/>
      <c r="I165" s="69"/>
    </row>
    <row r="166" spans="1:9" ht="18">
      <c r="A166" s="78"/>
      <c r="B166" s="69"/>
      <c r="C166" s="69"/>
      <c r="D166" s="69"/>
      <c r="E166" s="69"/>
      <c r="F166" s="69"/>
      <c r="G166" s="69"/>
      <c r="H166" s="69"/>
      <c r="I166" s="69"/>
    </row>
    <row r="167" spans="1:9">
      <c r="A167" s="63"/>
      <c r="B167" s="69"/>
      <c r="C167" s="69"/>
      <c r="D167" s="69"/>
      <c r="E167" s="69"/>
      <c r="F167" s="69"/>
      <c r="G167" s="69"/>
      <c r="H167" s="69"/>
      <c r="I167" s="69"/>
    </row>
    <row r="168" spans="1:9">
      <c r="A168" s="63"/>
      <c r="B168" s="69"/>
      <c r="C168" s="69"/>
      <c r="D168" s="69"/>
      <c r="E168" s="69"/>
      <c r="F168" s="69"/>
      <c r="G168" s="69"/>
      <c r="H168" s="69"/>
      <c r="I168" s="69"/>
    </row>
    <row r="169" spans="1:9">
      <c r="A169" s="63"/>
      <c r="B169" s="69"/>
      <c r="C169" s="69"/>
      <c r="D169" s="69"/>
      <c r="E169" s="69"/>
      <c r="F169" s="69"/>
      <c r="G169" s="69"/>
      <c r="H169" s="69"/>
      <c r="I169" s="69"/>
    </row>
    <row r="170" spans="1:9">
      <c r="A170" s="63"/>
      <c r="B170" s="69"/>
      <c r="C170" s="69"/>
      <c r="D170" s="69"/>
      <c r="E170" s="69"/>
      <c r="F170" s="69"/>
      <c r="G170" s="69"/>
      <c r="H170" s="69"/>
      <c r="I170" s="69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2013-05-06T20:42:06Z</cp:lastPrinted>
  <dcterms:created xsi:type="dcterms:W3CDTF">2012-03-22T14:39:50Z</dcterms:created>
  <dcterms:modified xsi:type="dcterms:W3CDTF">2013-05-15T20:20:10Z</dcterms:modified>
</cp:coreProperties>
</file>