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9120" activeTab="0"/>
  </bookViews>
  <sheets>
    <sheet name="Intro" sheetId="1" r:id="rId1"/>
    <sheet name="PresentValue" sheetId="2" r:id="rId2"/>
    <sheet name="Stream" sheetId="3" r:id="rId3"/>
    <sheet name="TwoJobs" sheetId="4" r:id="rId4"/>
    <sheet name="PT" sheetId="5" state="hidden" r:id="rId5"/>
  </sheets>
  <definedNames>
    <definedName name="a0_Job1" localSheetId="2">'Stream'!$E$11</definedName>
    <definedName name="a0_Job1">'TwoJobs'!$E$11</definedName>
    <definedName name="a0_Job2" localSheetId="2">'Stream'!$E$12</definedName>
    <definedName name="a0_Job2">'TwoJobs'!$E$12</definedName>
    <definedName name="i" localSheetId="3">'TwoJobs'!$B$11</definedName>
    <definedName name="i">'Stream'!$B$11</definedName>
    <definedName name="L" localSheetId="2">'Stream'!$A$11</definedName>
    <definedName name="L">'TwoJobs'!$A$11</definedName>
    <definedName name="n_Job1" localSheetId="2">'Stream'!$D$11</definedName>
    <definedName name="n_Job1">'TwoJobs'!$D$11</definedName>
    <definedName name="n_Job2" localSheetId="2">'Stream'!$D$12</definedName>
    <definedName name="n_Job2">'TwoJobs'!$D$12</definedName>
    <definedName name="NPV" localSheetId="2">'Stream'!$G$13</definedName>
    <definedName name="NPV">'TwoJobs'!$G$13</definedName>
    <definedName name="PV_Job1" localSheetId="2">'Stream'!$G$11</definedName>
    <definedName name="PV_Job1">'TwoJobs'!$G$11</definedName>
    <definedName name="PV_Job2" localSheetId="2">'Stream'!$G$12</definedName>
    <definedName name="PV_Job2">'TwoJobs'!$G$12</definedName>
    <definedName name="solver_adj" localSheetId="1" hidden="1">'PresentValue'!$C$8</definedName>
    <definedName name="solver_adj" localSheetId="2" hidden="1">'Stream'!$E$12</definedName>
    <definedName name="solver_adj" localSheetId="3" hidden="1">'TwoJobs'!$E$12</definedName>
    <definedName name="solver_cvg" localSheetId="1" hidden="1">0.0001</definedName>
    <definedName name="solver_cvg" localSheetId="2" hidden="1">0.0001</definedName>
    <definedName name="solver_cvg" localSheetId="3" hidden="1">0.0001</definedName>
    <definedName name="solver_drv" localSheetId="1" hidden="1">1</definedName>
    <definedName name="solver_drv" localSheetId="2" hidden="1">1</definedName>
    <definedName name="solver_drv" localSheetId="3" hidden="1">1</definedName>
    <definedName name="solver_est" localSheetId="1" hidden="1">1</definedName>
    <definedName name="solver_est" localSheetId="2" hidden="1">1</definedName>
    <definedName name="solver_est" localSheetId="3" hidden="1">1</definedName>
    <definedName name="solver_itr" localSheetId="1" hidden="1">100</definedName>
    <definedName name="solver_itr" localSheetId="2" hidden="1">100</definedName>
    <definedName name="solver_itr" localSheetId="3" hidden="1">100</definedName>
    <definedName name="solver_lhs1" localSheetId="1" hidden="1">'PresentValue'!$C$8</definedName>
    <definedName name="solver_lin" localSheetId="1" hidden="1">2</definedName>
    <definedName name="solver_lin" localSheetId="2" hidden="1">2</definedName>
    <definedName name="solver_lin" localSheetId="3" hidden="1">2</definedName>
    <definedName name="solver_neg" localSheetId="1" hidden="1">2</definedName>
    <definedName name="solver_neg" localSheetId="2" hidden="1">2</definedName>
    <definedName name="solver_neg" localSheetId="3" hidden="1">2</definedName>
    <definedName name="solver_num" localSheetId="1" hidden="1">1</definedName>
    <definedName name="solver_num" localSheetId="2" hidden="1">0</definedName>
    <definedName name="solver_num" localSheetId="3" hidden="1">0</definedName>
    <definedName name="solver_nwt" localSheetId="1" hidden="1">1</definedName>
    <definedName name="solver_nwt" localSheetId="2" hidden="1">1</definedName>
    <definedName name="solver_nwt" localSheetId="3" hidden="1">1</definedName>
    <definedName name="solver_opt" localSheetId="1" hidden="1">'PresentValue'!$B$15</definedName>
    <definedName name="solver_opt" localSheetId="2" hidden="1">'Stream'!$G$13</definedName>
    <definedName name="solver_opt" localSheetId="3" hidden="1">'TwoJobs'!$G$13</definedName>
    <definedName name="solver_pre" localSheetId="1" hidden="1">0.000001</definedName>
    <definedName name="solver_pre" localSheetId="2" hidden="1">0.000001</definedName>
    <definedName name="solver_pre" localSheetId="3" hidden="1">0.000001</definedName>
    <definedName name="solver_rel1" localSheetId="1" hidden="1">3</definedName>
    <definedName name="solver_rhs1" localSheetId="1" hidden="1">0.05</definedName>
    <definedName name="solver_scl" localSheetId="1" hidden="1">2</definedName>
    <definedName name="solver_scl" localSheetId="2" hidden="1">2</definedName>
    <definedName name="solver_scl" localSheetId="3" hidden="1">2</definedName>
    <definedName name="solver_sho" localSheetId="1" hidden="1">1</definedName>
    <definedName name="solver_sho" localSheetId="2" hidden="1">2</definedName>
    <definedName name="solver_sho" localSheetId="3" hidden="1">2</definedName>
    <definedName name="solver_tim" localSheetId="1" hidden="1">100</definedName>
    <definedName name="solver_tim" localSheetId="2" hidden="1">100</definedName>
    <definedName name="solver_tim" localSheetId="3" hidden="1">100</definedName>
    <definedName name="solver_tol" localSheetId="1" hidden="1">0.05</definedName>
    <definedName name="solver_tol" localSheetId="2" hidden="1">0.05</definedName>
    <definedName name="solver_tol" localSheetId="3" hidden="1">0.05</definedName>
    <definedName name="solver_typ" localSheetId="1" hidden="1">1</definedName>
    <definedName name="solver_typ" localSheetId="2" hidden="1">3</definedName>
    <definedName name="solver_typ" localSheetId="3" hidden="1">3</definedName>
    <definedName name="solver_val" localSheetId="1" hidden="1">75000</definedName>
    <definedName name="solver_val" localSheetId="2" hidden="1">0</definedName>
    <definedName name="solver_val" localSheetId="3" hidden="1">0</definedName>
  </definedNames>
  <calcPr fullCalcOnLoad="1"/>
  <pivotCaches>
    <pivotCache cacheId="1" r:id="rId6"/>
  </pivotCaches>
</workbook>
</file>

<file path=xl/sharedStrings.xml><?xml version="1.0" encoding="utf-8"?>
<sst xmlns="http://schemas.openxmlformats.org/spreadsheetml/2006/main" count="98" uniqueCount="71">
  <si>
    <t>The common period chosen is usually the present.</t>
  </si>
  <si>
    <t>This workbook will show, via numerical examples, how this conversion is done.</t>
  </si>
  <si>
    <t>Intuition:</t>
  </si>
  <si>
    <t>Everyone knows that $1,000 right now is worth more than $1,000 fifty years from now.  Both are denominated in dollars, but both also have a time component.</t>
  </si>
  <si>
    <t>You wouldn't say that "I have 3 cars and 4 pencils so I have 7 carpencils" because cars and pencils come in different units and "carpencils" is meaningless.</t>
  </si>
  <si>
    <t>You should make sure you understand that the present value falls as the amount is received farther in the future and as the interest rate rises.</t>
  </si>
  <si>
    <t>Once again, as the interest rate rises, the present value of the sum of the payments falls.</t>
  </si>
  <si>
    <r>
      <t xml:space="preserve">The </t>
    </r>
    <r>
      <rPr>
        <i/>
        <sz val="10"/>
        <rFont val="Arial"/>
        <family val="2"/>
      </rPr>
      <t>PresentValue</t>
    </r>
    <r>
      <rPr>
        <sz val="10"/>
        <rFont val="Arial"/>
        <family val="0"/>
      </rPr>
      <t xml:space="preserve"> sheet works with one single amount.  You can change the amount, the date it is received, and the prevailing interest rate.</t>
    </r>
  </si>
  <si>
    <t>In addition to present value calculations, this sheet introduces the idea of the internal rate of return (IRR).</t>
  </si>
  <si>
    <r>
      <t xml:space="preserve">Begin your study of present value by proceeding to the </t>
    </r>
    <r>
      <rPr>
        <i/>
        <sz val="10"/>
        <rFont val="Arial"/>
        <family val="2"/>
      </rPr>
      <t>PresentValue</t>
    </r>
    <r>
      <rPr>
        <sz val="10"/>
        <rFont val="Arial"/>
        <family val="0"/>
      </rPr>
      <t xml:space="preserve"> sheet.</t>
    </r>
  </si>
  <si>
    <r>
      <t xml:space="preserve">Finally, the </t>
    </r>
    <r>
      <rPr>
        <i/>
        <sz val="10"/>
        <rFont val="Arial"/>
        <family val="2"/>
      </rPr>
      <t>TwoJobs</t>
    </r>
    <r>
      <rPr>
        <sz val="10"/>
        <rFont val="Arial"/>
        <family val="0"/>
      </rPr>
      <t xml:space="preserve"> sheet invites you to choose between two jobs.  You can adjust a variety of factors.</t>
    </r>
  </si>
  <si>
    <t>This sheet shows the difference in annual salary between two jobs with different amounts of required training.</t>
  </si>
  <si>
    <t xml:space="preserve">i </t>
  </si>
  <si>
    <t>Since money has a time dimension, we cannot directly compare values of money at different points in time.</t>
  </si>
  <si>
    <r>
      <t xml:space="preserve">The solution to the complication that money has a time dimension is simple: </t>
    </r>
    <r>
      <rPr>
        <b/>
        <sz val="10"/>
        <color indexed="12"/>
        <rFont val="Arial"/>
        <family val="2"/>
      </rPr>
      <t>convert the different times for the money into a common time period.</t>
    </r>
  </si>
  <si>
    <t>We will also use this sheet to explain how markets will tend toward an equilibrium pay gap between jobs.</t>
  </si>
  <si>
    <t>Amount of training needed for job</t>
  </si>
  <si>
    <t>Market interest rate</t>
  </si>
  <si>
    <t>Difference</t>
  </si>
  <si>
    <t>IRR</t>
  </si>
  <si>
    <t>L</t>
  </si>
  <si>
    <t>Constant annual earnings</t>
  </si>
  <si>
    <t>Present Value of lifetime earnings</t>
  </si>
  <si>
    <t>discount rate</t>
  </si>
  <si>
    <t>years</t>
  </si>
  <si>
    <r>
      <t>a</t>
    </r>
    <r>
      <rPr>
        <vertAlign val="subscript"/>
        <sz val="10"/>
        <rFont val="Arial"/>
        <family val="2"/>
      </rPr>
      <t>n</t>
    </r>
  </si>
  <si>
    <t>Payments</t>
  </si>
  <si>
    <t>PV</t>
  </si>
  <si>
    <t>Net Payments</t>
  </si>
  <si>
    <t>n</t>
  </si>
  <si>
    <t>EDUCATION</t>
  </si>
  <si>
    <t>Job 1</t>
  </si>
  <si>
    <t>Job 2</t>
  </si>
  <si>
    <t>%/yr</t>
  </si>
  <si>
    <t>$/yr</t>
  </si>
  <si>
    <t>Year</t>
  </si>
  <si>
    <t>Job 1 Income Stream</t>
  </si>
  <si>
    <t>Job 2 Income Stream</t>
  </si>
  <si>
    <t>amount of training needed for job</t>
  </si>
  <si>
    <t>Length of working life (training included)</t>
  </si>
  <si>
    <t>Average of WAGE</t>
  </si>
  <si>
    <t>Total</t>
  </si>
  <si>
    <t>Grand Total</t>
  </si>
  <si>
    <t>This sheet was an attempt to show that the functional form is semi-log.</t>
  </si>
  <si>
    <t>The problem is that confounding is swamping the effect.</t>
  </si>
  <si>
    <t>Or, labor markets for different levels of training were not in equilibrium?</t>
  </si>
  <si>
    <t>Light gray backgrounded cells are parameters that you can change.  The other cells have formulas and you should not destroy or change them.</t>
  </si>
  <si>
    <t>You will receive</t>
  </si>
  <si>
    <t>in</t>
  </si>
  <si>
    <t>years.</t>
  </si>
  <si>
    <t>This workbook explains the concept of present value and shows how to solve an optimization problem involving a stream of income.</t>
  </si>
  <si>
    <t>The market interest rate, i, is</t>
  </si>
  <si>
    <t>per year.</t>
  </si>
  <si>
    <t>Present value answers the question: "How much is a future sum of money worth today?"</t>
  </si>
  <si>
    <t>This sheet shows how an entire earnings stream can be present valued.</t>
  </si>
  <si>
    <t>Sum of lifetime earnings</t>
  </si>
  <si>
    <t>$</t>
  </si>
  <si>
    <r>
      <t xml:space="preserve">Present value is </t>
    </r>
    <r>
      <rPr>
        <sz val="10"/>
        <color indexed="10"/>
        <rFont val="Arial"/>
        <family val="2"/>
      </rPr>
      <t>the amount needed right now (the present) that it will grow into a given target value (in the future).</t>
    </r>
  </si>
  <si>
    <t>To answer the question, we need to figure out how much money you need today to equal a given amount at some future date.</t>
  </si>
  <si>
    <t>You can change the underlined cells (B6, D6, or D8) and the sheet will display two ways to compute the present value, based on the data in cells B6, D6, and D8.</t>
  </si>
  <si>
    <t>Whenever you are faced with a decision involving money over time, there is a complication involving the fact that money has a time dimension.</t>
  </si>
  <si>
    <t>If you had a portfolio of assets that contained $1,000 cash and a promise (that you could rely on with certainty) of $1,000 fifty years from now,</t>
  </si>
  <si>
    <t>you would not claim that this portfolio was worth $2,000.</t>
  </si>
  <si>
    <t>The same is true of money.</t>
  </si>
  <si>
    <t xml:space="preserve">If someone asked you if you'd prefer $100 or 84 euros. What would you choose?  </t>
  </si>
  <si>
    <t xml:space="preserve">The answer is, you can't choose until you convert the euros to dollars, i.e., until you know the exchange rate.  </t>
  </si>
  <si>
    <t xml:space="preserve">Just as you need an exchange rate to compare money denominated in different currencies, you need to to convert money paid or received </t>
  </si>
  <si>
    <t>at different points in time to a common denominator so that you can make the right comparison.</t>
  </si>
  <si>
    <r>
      <t xml:space="preserve">The </t>
    </r>
    <r>
      <rPr>
        <i/>
        <sz val="10"/>
        <rFont val="Arial"/>
        <family val="2"/>
      </rPr>
      <t>Stream</t>
    </r>
    <r>
      <rPr>
        <sz val="10"/>
        <rFont val="Arial"/>
        <family val="0"/>
      </rPr>
      <t xml:space="preserve"> sheet applies the logic of present value to a series of payments received in the future.  You can vary the number of payments,</t>
    </r>
  </si>
  <si>
    <t xml:space="preserve"> the interest rate, and when the payments begin.</t>
  </si>
  <si>
    <t>Value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</si>
</sst>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0_);[Red]\(&quot;$&quot;#,##0.0\)"/>
    <numFmt numFmtId="167" formatCode="0.0%"/>
    <numFmt numFmtId="168" formatCode="0.0000000000"/>
    <numFmt numFmtId="169" formatCode="0.000000000000000%"/>
    <numFmt numFmtId="170" formatCode="&quot;$&quot;#,##0.000_);[Red]\(&quot;$&quot;#,##0.000\)"/>
    <numFmt numFmtId="171" formatCode="0.000"/>
    <numFmt numFmtId="172" formatCode="0.0000"/>
    <numFmt numFmtId="173" formatCode="0.00000"/>
    <numFmt numFmtId="174" formatCode="0.000%"/>
    <numFmt numFmtId="175" formatCode="0.0000%"/>
    <numFmt numFmtId="176" formatCode="&quot;C&quot;#,##0_);\(&quot;C&quot;#,##0\)"/>
    <numFmt numFmtId="177" formatCode="&quot;C&quot;#,##0_);[Red]\(&quot;C&quot;#,##0\)"/>
    <numFmt numFmtId="178" formatCode="&quot;C&quot;#,##0.00_);\(&quot;C&quot;#,##0.00\)"/>
    <numFmt numFmtId="179" formatCode="&quot;C&quot;#,##0.00_);[Red]\(&quot;C&quot;#,##0.00\)"/>
    <numFmt numFmtId="180" formatCode="_(&quot;C&quot;* #,##0_);_(&quot;C&quot;* \(#,##0\);_(&quot;C&quot;* &quot;-&quot;_);_(@_)"/>
    <numFmt numFmtId="181" formatCode="_(&quot;C&quot;* #,##0.00_);_(&quot;C&quot;* \(#,##0.00\);_(&quot;C&quot;* &quot;-&quot;??_);_(@_)"/>
    <numFmt numFmtId="182" formatCode="&quot;$&quot;#,##0.000_);\(&quot;$&quot;#,##0.000\)"/>
    <numFmt numFmtId="183" formatCode="0.0000000"/>
    <numFmt numFmtId="184" formatCode="0.000000"/>
    <numFmt numFmtId="185" formatCode="0.0"/>
    <numFmt numFmtId="186" formatCode="0.00000000"/>
    <numFmt numFmtId="187" formatCode="0.0E+00"/>
    <numFmt numFmtId="188" formatCode="0.000E+00"/>
    <numFmt numFmtId="189" formatCode="0E+00"/>
    <numFmt numFmtId="190" formatCode="#,##0.0"/>
    <numFmt numFmtId="191" formatCode="_(* #,##0.0_);_(* \(#,##0.0\);_(* &quot;-&quot;??_);_(@_)"/>
    <numFmt numFmtId="192" formatCode="_(* #,##0_);_(* \(#,##0\);_(* &quot;-&quot;??_);_(@_)"/>
    <numFmt numFmtId="193" formatCode="&quot;$&quot;#,##0.0_);\(&quot;$&quot;#,##0.0\)"/>
    <numFmt numFmtId="194" formatCode="0.00000%"/>
  </numFmts>
  <fonts count="42">
    <font>
      <sz val="10"/>
      <name val="Arial"/>
      <family val="0"/>
    </font>
    <font>
      <sz val="10"/>
      <color indexed="10"/>
      <name val="Arial"/>
      <family val="2"/>
    </font>
    <font>
      <vertAlign val="subscript"/>
      <sz val="10"/>
      <name val="Arial"/>
      <family val="2"/>
    </font>
    <font>
      <u val="single"/>
      <sz val="10"/>
      <color indexed="36"/>
      <name val="Arial"/>
      <family val="2"/>
    </font>
    <font>
      <u val="single"/>
      <sz val="10"/>
      <color indexed="12"/>
      <name val="Arial"/>
      <family val="2"/>
    </font>
    <font>
      <i/>
      <sz val="10"/>
      <name val="Arial"/>
      <family val="2"/>
    </font>
    <font>
      <b/>
      <sz val="10"/>
      <color indexed="12"/>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uble"/>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
    <xf numFmtId="0" fontId="0" fillId="0" borderId="0" xfId="0" applyAlignment="1">
      <alignment/>
    </xf>
    <xf numFmtId="0" fontId="0" fillId="0" borderId="0" xfId="0" applyAlignment="1">
      <alignment horizontal="center"/>
    </xf>
    <xf numFmtId="10" fontId="0" fillId="0" borderId="0" xfId="59" applyNumberFormat="1" applyFont="1" applyAlignment="1">
      <alignment/>
    </xf>
    <xf numFmtId="165" fontId="0" fillId="0" borderId="0" xfId="44" applyNumberFormat="1" applyFont="1" applyAlignment="1">
      <alignment/>
    </xf>
    <xf numFmtId="167" fontId="0" fillId="0" borderId="0" xfId="0" applyNumberFormat="1" applyAlignment="1">
      <alignment/>
    </xf>
    <xf numFmtId="0" fontId="0" fillId="0" borderId="10" xfId="0" applyBorder="1" applyAlignment="1">
      <alignment horizontal="center" wrapText="1"/>
    </xf>
    <xf numFmtId="0" fontId="0" fillId="0" borderId="11" xfId="0" applyBorder="1" applyAlignment="1">
      <alignment horizontal="center"/>
    </xf>
    <xf numFmtId="0" fontId="0" fillId="0" borderId="0" xfId="0" applyFont="1" applyAlignment="1">
      <alignment horizontal="center"/>
    </xf>
    <xf numFmtId="0" fontId="0" fillId="0" borderId="0" xfId="0" applyAlignment="1">
      <alignment/>
    </xf>
    <xf numFmtId="165" fontId="0" fillId="0" borderId="0" xfId="0" applyNumberFormat="1" applyAlignment="1">
      <alignment horizontal="center"/>
    </xf>
    <xf numFmtId="165" fontId="0" fillId="0" borderId="12" xfId="0" applyNumberFormat="1" applyBorder="1" applyAlignment="1">
      <alignment horizontal="center"/>
    </xf>
    <xf numFmtId="0" fontId="1" fillId="0" borderId="0" xfId="0" applyFont="1" applyAlignment="1">
      <alignment/>
    </xf>
    <xf numFmtId="165" fontId="0" fillId="0" borderId="10" xfId="44" applyNumberFormat="1" applyFont="1" applyBorder="1" applyAlignment="1">
      <alignment horizontal="center"/>
    </xf>
    <xf numFmtId="0" fontId="0" fillId="0" borderId="1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13" xfId="0"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NumberFormat="1" applyBorder="1" applyAlignment="1">
      <alignment/>
    </xf>
    <xf numFmtId="0" fontId="0" fillId="0" borderId="17" xfId="0" applyBorder="1" applyAlignment="1">
      <alignment/>
    </xf>
    <xf numFmtId="0" fontId="0" fillId="0" borderId="18" xfId="0" applyNumberFormat="1" applyBorder="1" applyAlignment="1">
      <alignment/>
    </xf>
    <xf numFmtId="165" fontId="0" fillId="0" borderId="0" xfId="44" applyNumberFormat="1" applyFont="1" applyAlignment="1">
      <alignment/>
    </xf>
    <xf numFmtId="6" fontId="0" fillId="0" borderId="0" xfId="0" applyNumberFormat="1" applyAlignment="1">
      <alignment/>
    </xf>
    <xf numFmtId="9" fontId="0" fillId="0" borderId="0" xfId="59" applyFont="1" applyAlignment="1">
      <alignment/>
    </xf>
    <xf numFmtId="165" fontId="0" fillId="0" borderId="12" xfId="44" applyNumberFormat="1" applyFont="1" applyBorder="1" applyAlignment="1">
      <alignment/>
    </xf>
    <xf numFmtId="0" fontId="0" fillId="0" borderId="0" xfId="0" applyAlignment="1">
      <alignment horizontal="right"/>
    </xf>
    <xf numFmtId="10" fontId="0" fillId="0" borderId="0" xfId="0" applyNumberFormat="1" applyAlignment="1">
      <alignment horizontal="center"/>
    </xf>
    <xf numFmtId="0" fontId="0" fillId="33" borderId="0" xfId="0" applyFill="1" applyAlignment="1">
      <alignment horizontal="center"/>
    </xf>
    <xf numFmtId="165" fontId="0" fillId="33" borderId="0" xfId="44" applyNumberFormat="1" applyFont="1" applyFill="1" applyAlignment="1">
      <alignment/>
    </xf>
    <xf numFmtId="165" fontId="0" fillId="33" borderId="12" xfId="44" applyNumberFormat="1" applyFont="1" applyFill="1" applyBorder="1" applyAlignment="1">
      <alignment/>
    </xf>
    <xf numFmtId="10" fontId="0" fillId="33" borderId="0" xfId="59" applyNumberFormat="1" applyFont="1" applyFill="1" applyAlignment="1">
      <alignment horizontal="center"/>
    </xf>
    <xf numFmtId="165" fontId="0" fillId="0" borderId="0" xfId="44" applyNumberFormat="1" applyAlignment="1">
      <alignment/>
    </xf>
    <xf numFmtId="165" fontId="0" fillId="0" borderId="10" xfId="44" applyNumberFormat="1" applyBorder="1" applyAlignment="1">
      <alignment horizontal="center"/>
    </xf>
    <xf numFmtId="165" fontId="0" fillId="0" borderId="0" xfId="44" applyNumberFormat="1" applyAlignment="1">
      <alignment/>
    </xf>
    <xf numFmtId="10" fontId="0" fillId="33" borderId="0" xfId="59" applyNumberFormat="1" applyFill="1" applyAlignment="1">
      <alignment horizontal="center"/>
    </xf>
    <xf numFmtId="165" fontId="0" fillId="33" borderId="0" xfId="44" applyNumberFormat="1" applyFill="1" applyAlignment="1">
      <alignment/>
    </xf>
    <xf numFmtId="10" fontId="0" fillId="0" borderId="0" xfId="59" applyNumberFormat="1" applyAlignment="1">
      <alignment/>
    </xf>
    <xf numFmtId="165" fontId="0" fillId="0" borderId="12" xfId="44" applyNumberFormat="1" applyBorder="1" applyAlignment="1">
      <alignment/>
    </xf>
    <xf numFmtId="44" fontId="0" fillId="0" borderId="0" xfId="44" applyFont="1" applyAlignment="1">
      <alignment horizontal="center"/>
    </xf>
    <xf numFmtId="44" fontId="0" fillId="0" borderId="19" xfId="44" applyFont="1" applyBorder="1" applyAlignment="1">
      <alignment horizontal="center"/>
    </xf>
    <xf numFmtId="7" fontId="0" fillId="0" borderId="0" xfId="44" applyNumberFormat="1" applyFont="1" applyAlignment="1">
      <alignment horizontal="center"/>
    </xf>
    <xf numFmtId="44" fontId="0" fillId="0" borderId="0" xfId="44" applyFont="1" applyAlignment="1">
      <alignment/>
    </xf>
    <xf numFmtId="0" fontId="0" fillId="0" borderId="19" xfId="44" applyNumberFormat="1" applyFont="1" applyBorder="1" applyAlignment="1">
      <alignment horizontal="center"/>
    </xf>
    <xf numFmtId="0" fontId="0" fillId="0" borderId="0" xfId="0" applyAlignment="1">
      <alignment horizontal="center" vertical="top"/>
    </xf>
    <xf numFmtId="0" fontId="0" fillId="0" borderId="0" xfId="0" applyNumberFormat="1" applyAlignment="1">
      <alignment horizontal="left"/>
    </xf>
    <xf numFmtId="0" fontId="0" fillId="0" borderId="0" xfId="0" applyNumberFormat="1" applyAlignment="1">
      <alignment horizontal="center"/>
    </xf>
    <xf numFmtId="0" fontId="5" fillId="0" borderId="0" xfId="0" applyFont="1" applyAlignment="1">
      <alignment/>
    </xf>
    <xf numFmtId="0" fontId="0" fillId="0" borderId="0" xfId="0" applyFont="1" applyAlignment="1">
      <alignment horizontal="right"/>
    </xf>
    <xf numFmtId="10" fontId="0" fillId="0" borderId="19" xfId="0" applyNumberFormat="1" applyBorder="1" applyAlignment="1">
      <alignment horizontal="center"/>
    </xf>
    <xf numFmtId="165" fontId="0" fillId="0" borderId="10" xfId="44" applyNumberFormat="1" applyBorder="1" applyAlignment="1">
      <alignment horizontal="center"/>
    </xf>
    <xf numFmtId="165" fontId="0" fillId="0" borderId="10" xfId="44"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32"/>
          <c:w val="0.953"/>
          <c:h val="0.93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PT!$D$10:$D$18</c:f>
              <c:numCache/>
            </c:numRef>
          </c:xVal>
          <c:yVal>
            <c:numRef>
              <c:f>PT!$E$10:$E$18</c:f>
              <c:numCache/>
            </c:numRef>
          </c:yVal>
          <c:smooth val="0"/>
        </c:ser>
        <c:axId val="23022349"/>
        <c:axId val="5874550"/>
      </c:scatterChart>
      <c:valAx>
        <c:axId val="23022349"/>
        <c:scaling>
          <c:orientation val="minMax"/>
        </c:scaling>
        <c:axPos val="b"/>
        <c:delete val="0"/>
        <c:numFmt formatCode="General" sourceLinked="1"/>
        <c:majorTickMark val="out"/>
        <c:minorTickMark val="none"/>
        <c:tickLblPos val="nextTo"/>
        <c:spPr>
          <a:ln w="3175">
            <a:solidFill>
              <a:srgbClr val="000000"/>
            </a:solidFill>
          </a:ln>
        </c:spPr>
        <c:crossAx val="5874550"/>
        <c:crosses val="autoZero"/>
        <c:crossBetween val="midCat"/>
        <c:dispUnits/>
      </c:valAx>
      <c:valAx>
        <c:axId val="58745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02234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9</xdr:row>
      <xdr:rowOff>85725</xdr:rowOff>
    </xdr:from>
    <xdr:to>
      <xdr:col>12</xdr:col>
      <xdr:colOff>314325</xdr:colOff>
      <xdr:row>28</xdr:row>
      <xdr:rowOff>57150</xdr:rowOff>
    </xdr:to>
    <xdr:graphicFrame>
      <xdr:nvGraphicFramePr>
        <xdr:cNvPr id="1" name="Chart 2"/>
        <xdr:cNvGraphicFramePr/>
      </xdr:nvGraphicFramePr>
      <xdr:xfrm>
        <a:off x="3952875" y="1543050"/>
        <a:ext cx="4143375" cy="3048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4">
    <cacheField name="SEX">
      <sharedItems containsSemiMixedTypes="0" containsString="0" containsMixedTypes="0" containsNumber="1" containsInteger="1" count="1">
        <n v="0"/>
      </sharedItems>
    </cacheField>
    <cacheField name="RACE">
      <sharedItems containsSemiMixedTypes="0" containsString="0" containsMixedTypes="0" containsNumber="1" containsInteger="1" count="1">
        <n v="0"/>
      </sharedItems>
    </cacheField>
    <cacheField name="EDUCATION">
      <sharedItems containsSemiMixedTypes="0" containsString="0" containsMixedTypes="0" containsNumber="1" containsInteger="1" count="15">
        <n v="10"/>
        <n v="11"/>
        <n v="12"/>
        <n v="13"/>
        <n v="14"/>
        <n v="15"/>
        <n v="16"/>
        <n v="17"/>
        <n v="18"/>
        <n v="3"/>
        <n v="4"/>
        <n v="5"/>
        <n v="7"/>
        <n v="8"/>
        <n v="9"/>
      </sharedItems>
    </cacheField>
    <cacheField name="WAG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9:B20" firstHeaderRow="2" firstDataRow="2" firstDataCol="1"/>
  <pivotFields count="4">
    <pivotField compact="0" outline="0" subtotalTop="0" showAll="0"/>
    <pivotField compact="0" outline="0" subtotalTop="0" showAll="0"/>
    <pivotField axis="axisRow" compact="0" outline="0" subtotalTop="0" showAll="0">
      <items count="16">
        <item m="1" x="9"/>
        <item m="1" x="10"/>
        <item m="1" x="11"/>
        <item m="1" x="12"/>
        <item m="1" x="13"/>
        <item m="1" x="14"/>
        <item x="0"/>
        <item x="1"/>
        <item x="2"/>
        <item x="3"/>
        <item x="4"/>
        <item x="5"/>
        <item x="6"/>
        <item x="7"/>
        <item x="8"/>
        <item t="default"/>
      </items>
    </pivotField>
    <pivotField dataField="1" compact="0" outline="0" subtotalTop="0" showAll="0"/>
  </pivotFields>
  <rowFields count="1">
    <field x="2"/>
  </rowFields>
  <rowItems count="10">
    <i>
      <x v="6"/>
    </i>
    <i>
      <x v="7"/>
    </i>
    <i>
      <x v="8"/>
    </i>
    <i>
      <x v="9"/>
    </i>
    <i>
      <x v="10"/>
    </i>
    <i>
      <x v="11"/>
    </i>
    <i>
      <x v="12"/>
    </i>
    <i>
      <x v="13"/>
    </i>
    <i>
      <x v="14"/>
    </i>
    <i t="grand">
      <x/>
    </i>
  </rowItems>
  <colItems count="1">
    <i/>
  </colItems>
  <dataFields count="1">
    <dataField name="Average of WAGE" fld="3"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B35"/>
  <sheetViews>
    <sheetView showGridLines="0" tabSelected="1" zoomScalePageLayoutView="0" workbookViewId="0" topLeftCell="A1">
      <selection activeCell="A2" sqref="A2"/>
    </sheetView>
  </sheetViews>
  <sheetFormatPr defaultColWidth="8.8515625" defaultRowHeight="12.75"/>
  <sheetData>
    <row r="1" ht="12.75">
      <c r="A1" s="11" t="s">
        <v>50</v>
      </c>
    </row>
    <row r="3" ht="12.75">
      <c r="A3" s="47" t="s">
        <v>2</v>
      </c>
    </row>
    <row r="4" ht="12.75">
      <c r="A4" t="s">
        <v>60</v>
      </c>
    </row>
    <row r="6" ht="12.75">
      <c r="A6" t="s">
        <v>3</v>
      </c>
    </row>
    <row r="8" ht="12.75">
      <c r="A8" t="s">
        <v>13</v>
      </c>
    </row>
    <row r="9" ht="12.75">
      <c r="A9" t="s">
        <v>4</v>
      </c>
    </row>
    <row r="10" ht="12.75">
      <c r="A10" t="s">
        <v>63</v>
      </c>
    </row>
    <row r="11" ht="12.75">
      <c r="A11" t="s">
        <v>61</v>
      </c>
    </row>
    <row r="12" ht="12.75">
      <c r="A12" t="s">
        <v>62</v>
      </c>
    </row>
    <row r="14" ht="12.75">
      <c r="A14" t="s">
        <v>14</v>
      </c>
    </row>
    <row r="15" ht="12.75">
      <c r="A15" t="s">
        <v>0</v>
      </c>
    </row>
    <row r="17" ht="12.75">
      <c r="A17" t="s">
        <v>1</v>
      </c>
    </row>
    <row r="19" ht="12.75">
      <c r="A19" t="s">
        <v>64</v>
      </c>
    </row>
    <row r="20" ht="12.75">
      <c r="A20" t="s">
        <v>65</v>
      </c>
    </row>
    <row r="21" ht="12.75">
      <c r="A21" t="s">
        <v>66</v>
      </c>
    </row>
    <row r="22" ht="12.75">
      <c r="A22" t="s">
        <v>67</v>
      </c>
    </row>
    <row r="24" ht="12.75">
      <c r="A24" t="s">
        <v>7</v>
      </c>
    </row>
    <row r="25" ht="12.75">
      <c r="B25" t="s">
        <v>5</v>
      </c>
    </row>
    <row r="27" ht="12.75">
      <c r="A27" t="s">
        <v>68</v>
      </c>
    </row>
    <row r="28" ht="12.75">
      <c r="B28" t="s">
        <v>69</v>
      </c>
    </row>
    <row r="29" ht="12.75">
      <c r="B29" t="s">
        <v>6</v>
      </c>
    </row>
    <row r="31" ht="12.75">
      <c r="A31" t="s">
        <v>10</v>
      </c>
    </row>
    <row r="32" ht="12.75">
      <c r="A32" t="s">
        <v>8</v>
      </c>
    </row>
    <row r="33" ht="12.75">
      <c r="A33" t="s">
        <v>15</v>
      </c>
    </row>
    <row r="35" ht="12.75">
      <c r="A35" t="s">
        <v>9</v>
      </c>
    </row>
  </sheetData>
  <sheetProtection/>
  <printOptions/>
  <pageMargins left="0.37" right="0.33"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2"/>
  <dimension ref="A1:E16"/>
  <sheetViews>
    <sheetView showGridLines="0" zoomScalePageLayoutView="0" workbookViewId="0" topLeftCell="A1">
      <pane ySplit="9" topLeftCell="A10" activePane="bottomLeft" state="frozen"/>
      <selection pane="topLeft" activeCell="A1" sqref="A1"/>
      <selection pane="bottomLeft" activeCell="B18" sqref="B18"/>
    </sheetView>
  </sheetViews>
  <sheetFormatPr defaultColWidth="8.8515625" defaultRowHeight="12.75"/>
  <cols>
    <col min="1" max="1" width="14.7109375" style="46" customWidth="1"/>
    <col min="2" max="2" width="12.421875" style="39" customWidth="1"/>
    <col min="3" max="3" width="11.00390625" style="0" customWidth="1"/>
    <col min="4" max="4" width="16.7109375" style="42" customWidth="1"/>
  </cols>
  <sheetData>
    <row r="1" ht="12.75">
      <c r="A1" s="45" t="s">
        <v>57</v>
      </c>
    </row>
    <row r="2" ht="12.75">
      <c r="A2" s="45" t="s">
        <v>53</v>
      </c>
    </row>
    <row r="3" ht="12.75">
      <c r="A3" s="45" t="s">
        <v>58</v>
      </c>
    </row>
    <row r="4" ht="12.75">
      <c r="A4" s="45" t="s">
        <v>59</v>
      </c>
    </row>
    <row r="5" ht="12.75">
      <c r="A5" s="45"/>
    </row>
    <row r="6" spans="1:5" ht="12.75">
      <c r="A6" s="45" t="s">
        <v>47</v>
      </c>
      <c r="B6" s="40">
        <v>10000</v>
      </c>
      <c r="C6" s="1" t="s">
        <v>48</v>
      </c>
      <c r="D6" s="43">
        <v>5</v>
      </c>
      <c r="E6" t="s">
        <v>49</v>
      </c>
    </row>
    <row r="7" ht="12.75">
      <c r="A7" s="45"/>
    </row>
    <row r="8" spans="1:4" ht="12.75">
      <c r="A8" s="45" t="s">
        <v>51</v>
      </c>
      <c r="C8" s="49">
        <v>0.09</v>
      </c>
      <c r="D8" s="42" t="s">
        <v>52</v>
      </c>
    </row>
    <row r="10" spans="1:2" ht="12.75">
      <c r="A10" s="46" t="s">
        <v>35</v>
      </c>
      <c r="B10" s="39" t="s">
        <v>70</v>
      </c>
    </row>
    <row r="11" spans="1:2" ht="12.75">
      <c r="A11" s="46">
        <v>5</v>
      </c>
      <c r="B11" s="41">
        <v>10000</v>
      </c>
    </row>
    <row r="12" spans="1:2" ht="12.75">
      <c r="A12" s="46">
        <v>4</v>
      </c>
      <c r="B12" s="39">
        <f>B11/(1+$C$8)</f>
        <v>9174.311926605504</v>
      </c>
    </row>
    <row r="13" spans="1:2" ht="12.75">
      <c r="A13" s="46">
        <v>3</v>
      </c>
      <c r="B13" s="39">
        <f>B12/(1+$C$8)</f>
        <v>8416.799932665599</v>
      </c>
    </row>
    <row r="14" spans="1:2" ht="12.75">
      <c r="A14" s="46">
        <v>2</v>
      </c>
      <c r="B14" s="39">
        <f>B13/(1+$C$8)</f>
        <v>7721.834800610641</v>
      </c>
    </row>
    <row r="15" spans="1:2" ht="12.75">
      <c r="A15" s="46">
        <v>1</v>
      </c>
      <c r="B15" s="39">
        <f>B14/(1+$C$8)</f>
        <v>7084.252110651963</v>
      </c>
    </row>
    <row r="16" spans="1:4" ht="12.75">
      <c r="A16" s="46">
        <v>0</v>
      </c>
      <c r="B16" s="39">
        <f>B15/(1+$C$8)</f>
        <v>6499.313862983452</v>
      </c>
      <c r="D16" s="39">
        <f>B6/((1+C8)^D6)</f>
        <v>6499.313862983453</v>
      </c>
    </row>
  </sheetData>
  <sheetProtection/>
  <printOptions/>
  <pageMargins left="0.75" right="0.75" top="1" bottom="1" header="0.5" footer="0.5"/>
  <pageSetup horizontalDpi="204" verticalDpi="204" orientation="portrait"/>
  <legacyDrawing r:id="rId1"/>
</worksheet>
</file>

<file path=xl/worksheets/sheet3.xml><?xml version="1.0" encoding="utf-8"?>
<worksheet xmlns="http://schemas.openxmlformats.org/spreadsheetml/2006/main" xmlns:r="http://schemas.openxmlformats.org/officeDocument/2006/relationships">
  <sheetPr codeName="Sheet4"/>
  <dimension ref="A1:L61"/>
  <sheetViews>
    <sheetView showGridLines="0" zoomScalePageLayoutView="0" workbookViewId="0" topLeftCell="A1">
      <pane ySplit="9" topLeftCell="A10" activePane="bottomLeft" state="frozen"/>
      <selection pane="topLeft" activeCell="A1" sqref="A1"/>
      <selection pane="bottomLeft" activeCell="A2" sqref="A2"/>
    </sheetView>
  </sheetViews>
  <sheetFormatPr defaultColWidth="8.8515625" defaultRowHeight="12.75"/>
  <cols>
    <col min="1" max="1" width="11.7109375" style="0" customWidth="1"/>
    <col min="2" max="2" width="10.421875" style="0" customWidth="1"/>
    <col min="3" max="3" width="4.140625" style="0" customWidth="1"/>
    <col min="4" max="4" width="10.28125" style="0" customWidth="1"/>
    <col min="5" max="7" width="11.421875" style="0" customWidth="1"/>
    <col min="8" max="8" width="4.421875" style="0" customWidth="1"/>
    <col min="9" max="9" width="10.421875" style="0" customWidth="1"/>
    <col min="10" max="10" width="8.00390625" style="7" customWidth="1"/>
    <col min="11" max="12" width="11.8515625" style="34" customWidth="1"/>
  </cols>
  <sheetData>
    <row r="1" spans="1:9" s="8" customFormat="1" ht="12.75">
      <c r="A1" s="8" t="s">
        <v>54</v>
      </c>
      <c r="I1" s="1"/>
    </row>
    <row r="2" s="8" customFormat="1" ht="12.75">
      <c r="I2" s="1"/>
    </row>
    <row r="3" spans="1:9" s="8" customFormat="1" ht="12.75">
      <c r="A3" s="8" t="s">
        <v>46</v>
      </c>
      <c r="I3" s="1"/>
    </row>
    <row r="4" s="8" customFormat="1" ht="12.75">
      <c r="I4" s="1"/>
    </row>
    <row r="5" s="8" customFormat="1" ht="12.75">
      <c r="I5" s="1"/>
    </row>
    <row r="6" s="8" customFormat="1" ht="12.75"/>
    <row r="7" spans="10:12" s="8" customFormat="1" ht="12.75">
      <c r="J7" s="7"/>
      <c r="K7" s="32"/>
      <c r="L7" s="32"/>
    </row>
    <row r="8" spans="1:12" ht="51.75" thickBot="1">
      <c r="A8" s="5" t="s">
        <v>39</v>
      </c>
      <c r="B8" s="5" t="s">
        <v>17</v>
      </c>
      <c r="D8" s="5" t="s">
        <v>16</v>
      </c>
      <c r="E8" s="5" t="s">
        <v>21</v>
      </c>
      <c r="F8" s="5" t="s">
        <v>55</v>
      </c>
      <c r="G8" s="5" t="s">
        <v>22</v>
      </c>
      <c r="K8" s="50" t="s">
        <v>36</v>
      </c>
      <c r="L8" s="50"/>
    </row>
    <row r="9" spans="1:12" ht="13.5" thickBot="1">
      <c r="A9" s="6" t="s">
        <v>24</v>
      </c>
      <c r="B9" s="6" t="s">
        <v>33</v>
      </c>
      <c r="D9" s="6" t="s">
        <v>24</v>
      </c>
      <c r="E9" s="6" t="s">
        <v>34</v>
      </c>
      <c r="F9" s="6" t="s">
        <v>56</v>
      </c>
      <c r="G9" s="6" t="s">
        <v>56</v>
      </c>
      <c r="J9" s="13" t="s">
        <v>35</v>
      </c>
      <c r="K9" s="33" t="s">
        <v>26</v>
      </c>
      <c r="L9" s="33" t="s">
        <v>27</v>
      </c>
    </row>
    <row r="10" spans="1:12" ht="15.75">
      <c r="A10" s="1" t="s">
        <v>20</v>
      </c>
      <c r="B10" s="1" t="s">
        <v>12</v>
      </c>
      <c r="D10" s="1" t="s">
        <v>29</v>
      </c>
      <c r="E10" s="44" t="s">
        <v>25</v>
      </c>
      <c r="F10" s="1"/>
      <c r="G10" s="1" t="s">
        <v>27</v>
      </c>
      <c r="J10" s="7">
        <v>0</v>
      </c>
      <c r="K10" s="34">
        <f aca="true" t="shared" si="0" ref="K10:K41">IF(OR(L&lt;=J10,n_Job1&gt;J10),0,a0_Job1)</f>
        <v>0</v>
      </c>
      <c r="L10" s="34">
        <f>K10/(1+i)^J10</f>
        <v>0</v>
      </c>
    </row>
    <row r="11" spans="1:12" ht="12.75">
      <c r="A11" s="28">
        <v>41</v>
      </c>
      <c r="B11" s="35">
        <v>0.07</v>
      </c>
      <c r="C11" s="1"/>
      <c r="D11" s="28">
        <v>1</v>
      </c>
      <c r="E11" s="36">
        <v>30000</v>
      </c>
      <c r="F11" s="9">
        <f>SUM(K10:K60)</f>
        <v>1200000</v>
      </c>
      <c r="G11" s="9">
        <f>SUM(L10:L60)</f>
        <v>399951.26527915103</v>
      </c>
      <c r="J11" s="7">
        <v>1</v>
      </c>
      <c r="K11" s="34">
        <f t="shared" si="0"/>
        <v>30000</v>
      </c>
      <c r="L11" s="34">
        <f aca="true" t="shared" si="1" ref="L11:L60">K11/(1+i)^J11</f>
        <v>28037.383177570093</v>
      </c>
    </row>
    <row r="12" spans="2:12" ht="12.75">
      <c r="B12" s="1"/>
      <c r="C12" s="1"/>
      <c r="J12" s="7">
        <v>2</v>
      </c>
      <c r="K12" s="34">
        <f t="shared" si="0"/>
        <v>30000</v>
      </c>
      <c r="L12" s="34">
        <f t="shared" si="1"/>
        <v>26203.16184819635</v>
      </c>
    </row>
    <row r="13" spans="6:12" ht="12.75">
      <c r="F13" s="3"/>
      <c r="J13" s="7">
        <v>3</v>
      </c>
      <c r="K13" s="34">
        <f t="shared" si="0"/>
        <v>30000</v>
      </c>
      <c r="L13" s="34">
        <f t="shared" si="1"/>
        <v>24488.936306725558</v>
      </c>
    </row>
    <row r="14" spans="7:12" ht="12.75">
      <c r="G14" s="9"/>
      <c r="J14" s="7">
        <v>4</v>
      </c>
      <c r="K14" s="34">
        <f t="shared" si="0"/>
        <v>30000</v>
      </c>
      <c r="L14" s="34">
        <f t="shared" si="1"/>
        <v>22886.85636142576</v>
      </c>
    </row>
    <row r="15" spans="10:12" ht="12.75">
      <c r="J15" s="7">
        <v>5</v>
      </c>
      <c r="K15" s="34">
        <f t="shared" si="0"/>
        <v>30000</v>
      </c>
      <c r="L15" s="34">
        <f t="shared" si="1"/>
        <v>21389.58538451005</v>
      </c>
    </row>
    <row r="16" spans="10:12" ht="12.75">
      <c r="J16" s="7">
        <v>6</v>
      </c>
      <c r="K16" s="34">
        <f t="shared" si="0"/>
        <v>30000</v>
      </c>
      <c r="L16" s="34">
        <f t="shared" si="1"/>
        <v>19990.266714495378</v>
      </c>
    </row>
    <row r="17" spans="10:12" ht="12.75">
      <c r="J17" s="7">
        <v>7</v>
      </c>
      <c r="K17" s="34">
        <f t="shared" si="0"/>
        <v>30000</v>
      </c>
      <c r="L17" s="34">
        <f t="shared" si="1"/>
        <v>18682.492256537735</v>
      </c>
    </row>
    <row r="18" spans="10:12" ht="12.75">
      <c r="J18" s="7">
        <v>8</v>
      </c>
      <c r="K18" s="34">
        <f t="shared" si="0"/>
        <v>30000</v>
      </c>
      <c r="L18" s="34">
        <f t="shared" si="1"/>
        <v>17460.273136951153</v>
      </c>
    </row>
    <row r="19" spans="10:12" ht="12.75">
      <c r="J19" s="7">
        <v>9</v>
      </c>
      <c r="K19" s="34">
        <f t="shared" si="0"/>
        <v>30000</v>
      </c>
      <c r="L19" s="34">
        <f t="shared" si="1"/>
        <v>16318.01227752444</v>
      </c>
    </row>
    <row r="20" spans="10:12" ht="12.75">
      <c r="J20" s="7">
        <v>10</v>
      </c>
      <c r="K20" s="34">
        <f t="shared" si="0"/>
        <v>30000</v>
      </c>
      <c r="L20" s="34">
        <f t="shared" si="1"/>
        <v>15250.478764041534</v>
      </c>
    </row>
    <row r="21" spans="10:12" ht="12.75">
      <c r="J21" s="7">
        <v>11</v>
      </c>
      <c r="K21" s="34">
        <f t="shared" si="0"/>
        <v>30000</v>
      </c>
      <c r="L21" s="34">
        <f t="shared" si="1"/>
        <v>14252.7838916276</v>
      </c>
    </row>
    <row r="22" spans="10:12" ht="12.75">
      <c r="J22" s="7">
        <v>12</v>
      </c>
      <c r="K22" s="34">
        <f t="shared" si="0"/>
        <v>30000</v>
      </c>
      <c r="L22" s="34">
        <f t="shared" si="1"/>
        <v>13320.358777222058</v>
      </c>
    </row>
    <row r="23" spans="10:12" ht="12.75">
      <c r="J23" s="7">
        <v>13</v>
      </c>
      <c r="K23" s="34">
        <f t="shared" si="0"/>
        <v>30000</v>
      </c>
      <c r="L23" s="34">
        <f t="shared" si="1"/>
        <v>12448.933436656129</v>
      </c>
    </row>
    <row r="24" spans="10:12" ht="12.75">
      <c r="J24" s="7">
        <v>14</v>
      </c>
      <c r="K24" s="34">
        <f t="shared" si="0"/>
        <v>30000</v>
      </c>
      <c r="L24" s="34">
        <f t="shared" si="1"/>
        <v>11634.517230519747</v>
      </c>
    </row>
    <row r="25" spans="10:12" ht="12.75">
      <c r="J25" s="7">
        <v>15</v>
      </c>
      <c r="K25" s="34">
        <f t="shared" si="0"/>
        <v>30000</v>
      </c>
      <c r="L25" s="34">
        <f t="shared" si="1"/>
        <v>10873.38058927079</v>
      </c>
    </row>
    <row r="26" spans="10:12" ht="12.75">
      <c r="J26" s="7">
        <v>16</v>
      </c>
      <c r="K26" s="34">
        <f t="shared" si="0"/>
        <v>30000</v>
      </c>
      <c r="L26" s="34">
        <f t="shared" si="1"/>
        <v>10162.037933897936</v>
      </c>
    </row>
    <row r="27" spans="7:12" ht="12.75">
      <c r="G27" s="37"/>
      <c r="J27" s="7">
        <v>17</v>
      </c>
      <c r="K27" s="34">
        <f t="shared" si="0"/>
        <v>30000</v>
      </c>
      <c r="L27" s="34">
        <f t="shared" si="1"/>
        <v>9497.231713923306</v>
      </c>
    </row>
    <row r="28" spans="10:12" ht="12.75">
      <c r="J28" s="7">
        <v>18</v>
      </c>
      <c r="K28" s="34">
        <f t="shared" si="0"/>
        <v>30000</v>
      </c>
      <c r="L28" s="34">
        <f t="shared" si="1"/>
        <v>8875.917489647949</v>
      </c>
    </row>
    <row r="29" spans="10:12" ht="12.75">
      <c r="J29" s="7">
        <v>19</v>
      </c>
      <c r="K29" s="34">
        <f t="shared" si="0"/>
        <v>30000</v>
      </c>
      <c r="L29" s="34">
        <f t="shared" si="1"/>
        <v>8295.249990325185</v>
      </c>
    </row>
    <row r="30" spans="10:12" ht="12.75">
      <c r="J30" s="7">
        <v>20</v>
      </c>
      <c r="K30" s="34">
        <f t="shared" si="0"/>
        <v>30000</v>
      </c>
      <c r="L30" s="34">
        <f t="shared" si="1"/>
        <v>7752.570084416061</v>
      </c>
    </row>
    <row r="31" spans="10:12" ht="12.75">
      <c r="J31" s="7">
        <v>21</v>
      </c>
      <c r="K31" s="34">
        <f t="shared" si="0"/>
        <v>30000</v>
      </c>
      <c r="L31" s="34">
        <f t="shared" si="1"/>
        <v>7245.392602258001</v>
      </c>
    </row>
    <row r="32" spans="10:12" ht="12.75">
      <c r="J32" s="7">
        <v>22</v>
      </c>
      <c r="K32" s="34">
        <f t="shared" si="0"/>
        <v>30000</v>
      </c>
      <c r="L32" s="34">
        <f t="shared" si="1"/>
        <v>6771.394955381309</v>
      </c>
    </row>
    <row r="33" spans="10:12" ht="12.75">
      <c r="J33" s="7">
        <v>23</v>
      </c>
      <c r="K33" s="34">
        <f t="shared" si="0"/>
        <v>30000</v>
      </c>
      <c r="L33" s="34">
        <f t="shared" si="1"/>
        <v>6328.406500356364</v>
      </c>
    </row>
    <row r="34" spans="7:12" ht="12.75">
      <c r="G34" s="4"/>
      <c r="J34" s="7">
        <v>24</v>
      </c>
      <c r="K34" s="34">
        <f t="shared" si="0"/>
        <v>30000</v>
      </c>
      <c r="L34" s="34">
        <f t="shared" si="1"/>
        <v>5914.398598463891</v>
      </c>
    </row>
    <row r="35" spans="10:12" ht="12.75">
      <c r="J35" s="7">
        <v>25</v>
      </c>
      <c r="K35" s="34">
        <f t="shared" si="0"/>
        <v>30000</v>
      </c>
      <c r="L35" s="34">
        <f t="shared" si="1"/>
        <v>5527.4753256671875</v>
      </c>
    </row>
    <row r="36" spans="10:12" ht="12.75">
      <c r="J36" s="7">
        <v>26</v>
      </c>
      <c r="K36" s="34">
        <f t="shared" si="0"/>
        <v>30000</v>
      </c>
      <c r="L36" s="34">
        <f t="shared" si="1"/>
        <v>5165.8647903431665</v>
      </c>
    </row>
    <row r="37" spans="10:12" ht="12.75">
      <c r="J37" s="7">
        <v>27</v>
      </c>
      <c r="K37" s="34">
        <f t="shared" si="0"/>
        <v>30000</v>
      </c>
      <c r="L37" s="34">
        <f t="shared" si="1"/>
        <v>4827.911019012304</v>
      </c>
    </row>
    <row r="38" spans="10:12" ht="12.75">
      <c r="J38" s="7">
        <v>28</v>
      </c>
      <c r="K38" s="34">
        <f t="shared" si="0"/>
        <v>30000</v>
      </c>
      <c r="L38" s="34">
        <f t="shared" si="1"/>
        <v>4512.066372908696</v>
      </c>
    </row>
    <row r="39" spans="10:12" ht="12.75">
      <c r="J39" s="7">
        <v>29</v>
      </c>
      <c r="K39" s="34">
        <f t="shared" si="0"/>
        <v>30000</v>
      </c>
      <c r="L39" s="34">
        <f t="shared" si="1"/>
        <v>4216.8844606623325</v>
      </c>
    </row>
    <row r="40" spans="10:12" ht="12.75">
      <c r="J40" s="7">
        <v>30</v>
      </c>
      <c r="K40" s="34">
        <f t="shared" si="0"/>
        <v>30000</v>
      </c>
      <c r="L40" s="34">
        <f t="shared" si="1"/>
        <v>3941.0135146376942</v>
      </c>
    </row>
    <row r="41" spans="10:12" ht="12.75">
      <c r="J41" s="7">
        <v>31</v>
      </c>
      <c r="K41" s="34">
        <f t="shared" si="0"/>
        <v>30000</v>
      </c>
      <c r="L41" s="34">
        <f t="shared" si="1"/>
        <v>3683.190200595975</v>
      </c>
    </row>
    <row r="42" spans="10:12" ht="12.75">
      <c r="J42" s="7">
        <v>32</v>
      </c>
      <c r="K42" s="34">
        <f aca="true" t="shared" si="2" ref="K42:K60">IF(OR(L&lt;=J42,n_Job1&gt;J42),0,a0_Job1)</f>
        <v>30000</v>
      </c>
      <c r="L42" s="34">
        <f t="shared" si="1"/>
        <v>3442.2338323326876</v>
      </c>
    </row>
    <row r="43" spans="10:12" ht="12.75">
      <c r="J43" s="7">
        <v>33</v>
      </c>
      <c r="K43" s="34">
        <f t="shared" si="2"/>
        <v>30000</v>
      </c>
      <c r="L43" s="34">
        <f t="shared" si="1"/>
        <v>3217.040964796904</v>
      </c>
    </row>
    <row r="44" spans="10:12" ht="12.75">
      <c r="J44" s="7">
        <v>34</v>
      </c>
      <c r="K44" s="34">
        <f t="shared" si="2"/>
        <v>30000</v>
      </c>
      <c r="L44" s="34">
        <f t="shared" si="1"/>
        <v>3006.5803409316864</v>
      </c>
    </row>
    <row r="45" spans="10:12" ht="12.75">
      <c r="J45" s="7">
        <v>35</v>
      </c>
      <c r="K45" s="34">
        <f t="shared" si="2"/>
        <v>30000</v>
      </c>
      <c r="L45" s="34">
        <f t="shared" si="1"/>
        <v>2809.888169095034</v>
      </c>
    </row>
    <row r="46" spans="10:12" ht="12.75">
      <c r="J46" s="7">
        <v>36</v>
      </c>
      <c r="K46" s="34">
        <f t="shared" si="2"/>
        <v>30000</v>
      </c>
      <c r="L46" s="34">
        <f t="shared" si="1"/>
        <v>2626.063709434611</v>
      </c>
    </row>
    <row r="47" spans="10:12" ht="12.75">
      <c r="J47" s="7">
        <v>37</v>
      </c>
      <c r="K47" s="34">
        <f t="shared" si="2"/>
        <v>30000</v>
      </c>
      <c r="L47" s="34">
        <f t="shared" si="1"/>
        <v>2454.265149004309</v>
      </c>
    </row>
    <row r="48" spans="10:12" ht="12.75">
      <c r="J48" s="7">
        <v>38</v>
      </c>
      <c r="K48" s="34">
        <f t="shared" si="2"/>
        <v>30000</v>
      </c>
      <c r="L48" s="34">
        <f t="shared" si="1"/>
        <v>2293.705746732999</v>
      </c>
    </row>
    <row r="49" spans="10:12" ht="12.75">
      <c r="J49" s="7">
        <v>39</v>
      </c>
      <c r="K49" s="34">
        <f t="shared" si="2"/>
        <v>30000</v>
      </c>
      <c r="L49" s="34">
        <f t="shared" si="1"/>
        <v>2143.650230591588</v>
      </c>
    </row>
    <row r="50" spans="10:12" ht="12.75">
      <c r="J50" s="7">
        <v>40</v>
      </c>
      <c r="K50" s="34">
        <f t="shared" si="2"/>
        <v>30000</v>
      </c>
      <c r="L50" s="34">
        <f t="shared" si="1"/>
        <v>2003.4114304594282</v>
      </c>
    </row>
    <row r="51" spans="10:12" ht="12.75">
      <c r="J51" s="7">
        <v>41</v>
      </c>
      <c r="K51" s="34">
        <f t="shared" si="2"/>
        <v>0</v>
      </c>
      <c r="L51" s="34">
        <f t="shared" si="1"/>
        <v>0</v>
      </c>
    </row>
    <row r="52" spans="10:12" ht="12.75">
      <c r="J52" s="7">
        <v>42</v>
      </c>
      <c r="K52" s="34">
        <f t="shared" si="2"/>
        <v>0</v>
      </c>
      <c r="L52" s="34">
        <f t="shared" si="1"/>
        <v>0</v>
      </c>
    </row>
    <row r="53" spans="10:12" ht="12.75">
      <c r="J53" s="7">
        <v>43</v>
      </c>
      <c r="K53" s="34">
        <f t="shared" si="2"/>
        <v>0</v>
      </c>
      <c r="L53" s="34">
        <f t="shared" si="1"/>
        <v>0</v>
      </c>
    </row>
    <row r="54" spans="10:12" ht="12.75">
      <c r="J54" s="7">
        <v>44</v>
      </c>
      <c r="K54" s="34">
        <f t="shared" si="2"/>
        <v>0</v>
      </c>
      <c r="L54" s="34">
        <f t="shared" si="1"/>
        <v>0</v>
      </c>
    </row>
    <row r="55" spans="10:12" ht="12.75">
      <c r="J55" s="7">
        <v>45</v>
      </c>
      <c r="K55" s="34">
        <f t="shared" si="2"/>
        <v>0</v>
      </c>
      <c r="L55" s="34">
        <f t="shared" si="1"/>
        <v>0</v>
      </c>
    </row>
    <row r="56" spans="10:12" ht="12.75">
      <c r="J56" s="7">
        <v>46</v>
      </c>
      <c r="K56" s="34">
        <f t="shared" si="2"/>
        <v>0</v>
      </c>
      <c r="L56" s="34">
        <f t="shared" si="1"/>
        <v>0</v>
      </c>
    </row>
    <row r="57" spans="10:12" ht="12.75">
      <c r="J57" s="7">
        <v>47</v>
      </c>
      <c r="K57" s="34">
        <f t="shared" si="2"/>
        <v>0</v>
      </c>
      <c r="L57" s="34">
        <f t="shared" si="1"/>
        <v>0</v>
      </c>
    </row>
    <row r="58" spans="10:12" ht="12.75">
      <c r="J58" s="7">
        <v>48</v>
      </c>
      <c r="K58" s="34">
        <f t="shared" si="2"/>
        <v>0</v>
      </c>
      <c r="L58" s="34">
        <f t="shared" si="1"/>
        <v>0</v>
      </c>
    </row>
    <row r="59" spans="10:12" ht="12.75">
      <c r="J59" s="7">
        <v>49</v>
      </c>
      <c r="K59" s="34">
        <f t="shared" si="2"/>
        <v>0</v>
      </c>
      <c r="L59" s="34">
        <f t="shared" si="1"/>
        <v>0</v>
      </c>
    </row>
    <row r="60" spans="10:12" ht="13.5" thickBot="1">
      <c r="J60" s="7">
        <v>50</v>
      </c>
      <c r="K60" s="38">
        <f t="shared" si="2"/>
        <v>0</v>
      </c>
      <c r="L60" s="38">
        <f t="shared" si="1"/>
        <v>0</v>
      </c>
    </row>
    <row r="61" spans="11:12" ht="13.5" thickTop="1">
      <c r="K61" s="34">
        <f>SUM(K10:K60)</f>
        <v>1200000</v>
      </c>
      <c r="L61" s="34">
        <f>SUM(L10:L60)</f>
        <v>399951.26527915103</v>
      </c>
    </row>
  </sheetData>
  <sheetProtection/>
  <mergeCells count="1">
    <mergeCell ref="K8:L8"/>
  </mergeCells>
  <printOptions/>
  <pageMargins left="0.75" right="0.75" top="1" bottom="1" header="0.5" footer="0.5"/>
  <pageSetup horizontalDpi="600" verticalDpi="600" orientation="portrait"/>
  <legacyDrawing r:id="rId1"/>
</worksheet>
</file>

<file path=xl/worksheets/sheet4.xml><?xml version="1.0" encoding="utf-8"?>
<worksheet xmlns="http://schemas.openxmlformats.org/spreadsheetml/2006/main" xmlns:r="http://schemas.openxmlformats.org/officeDocument/2006/relationships">
  <sheetPr codeName="Sheet3"/>
  <dimension ref="A1:P61"/>
  <sheetViews>
    <sheetView showGridLines="0" zoomScalePageLayoutView="0" workbookViewId="0" topLeftCell="A1">
      <pane ySplit="9" topLeftCell="A10" activePane="bottomLeft" state="frozen"/>
      <selection pane="topLeft" activeCell="A1" sqref="A1"/>
      <selection pane="bottomLeft" activeCell="A2" sqref="A2"/>
    </sheetView>
  </sheetViews>
  <sheetFormatPr defaultColWidth="8.8515625" defaultRowHeight="12.75"/>
  <cols>
    <col min="1" max="1" width="11.7109375" style="0" customWidth="1"/>
    <col min="2" max="2" width="10.7109375" style="0" customWidth="1"/>
    <col min="3" max="3" width="6.00390625" style="0" customWidth="1"/>
    <col min="4" max="4" width="10.28125" style="0" customWidth="1"/>
    <col min="5" max="7" width="11.421875" style="0" customWidth="1"/>
    <col min="8" max="8" width="4.8515625" style="0" customWidth="1"/>
    <col min="9" max="9" width="10.421875" style="0" customWidth="1"/>
    <col min="10" max="10" width="8.00390625" style="7" customWidth="1"/>
    <col min="11" max="14" width="11.8515625" style="3" customWidth="1"/>
    <col min="15" max="16" width="11.8515625" style="3" bestFit="1" customWidth="1"/>
  </cols>
  <sheetData>
    <row r="1" spans="1:16" s="8" customFormat="1" ht="12.75">
      <c r="A1" s="8" t="s">
        <v>11</v>
      </c>
      <c r="I1" s="1"/>
      <c r="M1" s="1"/>
      <c r="N1" s="1"/>
      <c r="P1" s="22"/>
    </row>
    <row r="2" spans="9:16" s="8" customFormat="1" ht="12.75">
      <c r="I2" s="1"/>
      <c r="P2" s="22"/>
    </row>
    <row r="3" spans="1:16" s="8" customFormat="1" ht="12.75">
      <c r="A3" s="8" t="s">
        <v>46</v>
      </c>
      <c r="I3" s="1"/>
      <c r="M3" s="23"/>
      <c r="N3" s="23"/>
      <c r="P3" s="22"/>
    </row>
    <row r="4" spans="9:16" s="8" customFormat="1" ht="12.75">
      <c r="I4" s="1"/>
      <c r="M4" s="23"/>
      <c r="N4" s="23"/>
      <c r="O4" s="23"/>
      <c r="P4" s="22"/>
    </row>
    <row r="5" spans="9:16" s="8" customFormat="1" ht="12.75">
      <c r="I5" s="1"/>
      <c r="M5" s="24"/>
      <c r="N5" s="24"/>
      <c r="P5" s="22"/>
    </row>
    <row r="6" s="8" customFormat="1" ht="12.75">
      <c r="P6" s="22"/>
    </row>
    <row r="7" spans="10:16" s="8" customFormat="1" ht="12.75">
      <c r="J7" s="7"/>
      <c r="K7" s="22"/>
      <c r="L7" s="22"/>
      <c r="M7" s="22"/>
      <c r="N7" s="22"/>
      <c r="O7" s="22"/>
      <c r="P7" s="22"/>
    </row>
    <row r="8" spans="1:14" ht="51.75" thickBot="1">
      <c r="A8" s="5" t="s">
        <v>39</v>
      </c>
      <c r="B8" s="5" t="s">
        <v>23</v>
      </c>
      <c r="D8" s="5" t="s">
        <v>38</v>
      </c>
      <c r="E8" s="5" t="s">
        <v>21</v>
      </c>
      <c r="F8" s="5" t="s">
        <v>55</v>
      </c>
      <c r="G8" s="5" t="s">
        <v>22</v>
      </c>
      <c r="K8" s="51" t="s">
        <v>36</v>
      </c>
      <c r="L8" s="51"/>
      <c r="M8" s="51" t="s">
        <v>37</v>
      </c>
      <c r="N8" s="51"/>
    </row>
    <row r="9" spans="1:16" ht="13.5" thickBot="1">
      <c r="A9" s="6" t="s">
        <v>24</v>
      </c>
      <c r="B9" s="6" t="s">
        <v>33</v>
      </c>
      <c r="D9" s="6" t="s">
        <v>24</v>
      </c>
      <c r="E9" s="6" t="s">
        <v>34</v>
      </c>
      <c r="F9" s="6" t="s">
        <v>56</v>
      </c>
      <c r="G9" s="6" t="s">
        <v>34</v>
      </c>
      <c r="J9" s="13" t="s">
        <v>35</v>
      </c>
      <c r="K9" s="12" t="s">
        <v>26</v>
      </c>
      <c r="L9" s="12" t="s">
        <v>27</v>
      </c>
      <c r="M9" s="12" t="s">
        <v>26</v>
      </c>
      <c r="N9" s="12" t="s">
        <v>27</v>
      </c>
      <c r="O9" s="12" t="s">
        <v>28</v>
      </c>
      <c r="P9" s="12" t="s">
        <v>27</v>
      </c>
    </row>
    <row r="10" spans="1:16" ht="15.75">
      <c r="A10" s="1" t="s">
        <v>20</v>
      </c>
      <c r="B10" s="1" t="s">
        <v>12</v>
      </c>
      <c r="D10" s="1" t="s">
        <v>29</v>
      </c>
      <c r="E10" s="1" t="s">
        <v>25</v>
      </c>
      <c r="F10" s="1"/>
      <c r="G10" s="1" t="s">
        <v>27</v>
      </c>
      <c r="J10" s="7">
        <v>0</v>
      </c>
      <c r="K10" s="3">
        <f aca="true" t="shared" si="0" ref="K10:K41">IF(OR(L&lt;=J10,n_Job1&gt;J10),0,a0_Job1)</f>
        <v>0</v>
      </c>
      <c r="L10" s="3">
        <f aca="true" t="shared" si="1" ref="L10:L41">K10/(1+i)^J10</f>
        <v>0</v>
      </c>
      <c r="M10" s="3">
        <f aca="true" t="shared" si="2" ref="M10:M41">IF(OR(L&lt;=J10,n_Job2&gt;J10),0,a0_Job2)</f>
        <v>0</v>
      </c>
      <c r="N10" s="3">
        <f aca="true" t="shared" si="3" ref="N10:N41">M10/(1+i)^J10</f>
        <v>0</v>
      </c>
      <c r="O10" s="3">
        <f aca="true" t="shared" si="4" ref="O10:O41">M10-K10</f>
        <v>0</v>
      </c>
      <c r="P10" s="3">
        <f aca="true" t="shared" si="5" ref="P10:P41">N10-L10</f>
        <v>0</v>
      </c>
    </row>
    <row r="11" spans="1:16" ht="12.75">
      <c r="A11" s="28">
        <v>41</v>
      </c>
      <c r="B11" s="31">
        <v>0.07</v>
      </c>
      <c r="C11" s="1" t="s">
        <v>31</v>
      </c>
      <c r="D11" s="28">
        <v>1</v>
      </c>
      <c r="E11" s="29">
        <v>30000</v>
      </c>
      <c r="F11" s="9">
        <f>SUM(K10:K60)</f>
        <v>1200000</v>
      </c>
      <c r="G11" s="9">
        <f>SUM(L10:L60)</f>
        <v>399951.26527915103</v>
      </c>
      <c r="J11" s="7">
        <v>1</v>
      </c>
      <c r="K11" s="3">
        <f t="shared" si="0"/>
        <v>30000</v>
      </c>
      <c r="L11" s="3">
        <f t="shared" si="1"/>
        <v>28037.383177570093</v>
      </c>
      <c r="M11" s="3">
        <f t="shared" si="2"/>
        <v>0</v>
      </c>
      <c r="N11" s="3">
        <f t="shared" si="3"/>
        <v>0</v>
      </c>
      <c r="O11" s="3">
        <f t="shared" si="4"/>
        <v>-30000</v>
      </c>
      <c r="P11" s="3">
        <f t="shared" si="5"/>
        <v>-28037.383177570093</v>
      </c>
    </row>
    <row r="12" spans="2:16" ht="13.5" thickBot="1">
      <c r="B12" s="1"/>
      <c r="C12" s="1" t="s">
        <v>32</v>
      </c>
      <c r="D12" s="28">
        <v>3</v>
      </c>
      <c r="E12" s="30">
        <v>34000</v>
      </c>
      <c r="F12" s="10">
        <f>SUM(M10:M60)</f>
        <v>1292000</v>
      </c>
      <c r="G12" s="10">
        <f>SUM(N10:N60)</f>
        <v>391805.4829538359</v>
      </c>
      <c r="J12" s="7">
        <v>2</v>
      </c>
      <c r="K12" s="3">
        <f t="shared" si="0"/>
        <v>30000</v>
      </c>
      <c r="L12" s="3">
        <f t="shared" si="1"/>
        <v>26203.16184819635</v>
      </c>
      <c r="M12" s="3">
        <f t="shared" si="2"/>
        <v>0</v>
      </c>
      <c r="N12" s="3">
        <f t="shared" si="3"/>
        <v>0</v>
      </c>
      <c r="O12" s="3">
        <f t="shared" si="4"/>
        <v>-30000</v>
      </c>
      <c r="P12" s="3">
        <f t="shared" si="5"/>
        <v>-26203.16184819635</v>
      </c>
    </row>
    <row r="13" spans="4:16" ht="13.5" thickTop="1">
      <c r="D13" s="48" t="s">
        <v>18</v>
      </c>
      <c r="E13" s="9">
        <f>a0_Job2-a0_Job1</f>
        <v>4000</v>
      </c>
      <c r="F13" s="9">
        <f>F12-F11</f>
        <v>92000</v>
      </c>
      <c r="G13" s="9">
        <f>PV_Job2-PV_Job1</f>
        <v>-8145.782325315115</v>
      </c>
      <c r="J13" s="7">
        <v>3</v>
      </c>
      <c r="K13" s="3">
        <f t="shared" si="0"/>
        <v>30000</v>
      </c>
      <c r="L13" s="3">
        <f t="shared" si="1"/>
        <v>24488.936306725558</v>
      </c>
      <c r="M13" s="3">
        <f t="shared" si="2"/>
        <v>34000</v>
      </c>
      <c r="N13" s="3">
        <f t="shared" si="3"/>
        <v>27754.127814288964</v>
      </c>
      <c r="O13" s="3">
        <f t="shared" si="4"/>
        <v>4000</v>
      </c>
      <c r="P13" s="3">
        <f t="shared" si="5"/>
        <v>3265.191507563406</v>
      </c>
    </row>
    <row r="14" spans="10:16" ht="12.75">
      <c r="J14" s="7">
        <v>4</v>
      </c>
      <c r="K14" s="3">
        <f t="shared" si="0"/>
        <v>30000</v>
      </c>
      <c r="L14" s="3">
        <f t="shared" si="1"/>
        <v>22886.85636142576</v>
      </c>
      <c r="M14" s="3">
        <f t="shared" si="2"/>
        <v>34000</v>
      </c>
      <c r="N14" s="3">
        <f t="shared" si="3"/>
        <v>25938.43720961586</v>
      </c>
      <c r="O14" s="3">
        <f t="shared" si="4"/>
        <v>4000</v>
      </c>
      <c r="P14" s="3">
        <f t="shared" si="5"/>
        <v>3051.5808481901004</v>
      </c>
    </row>
    <row r="15" spans="6:16" ht="12.75">
      <c r="F15" s="26" t="s">
        <v>19</v>
      </c>
      <c r="G15" s="27">
        <f>IRR(O10:O60)</f>
        <v>0.0569103789471273</v>
      </c>
      <c r="J15" s="7">
        <v>5</v>
      </c>
      <c r="K15" s="3">
        <f t="shared" si="0"/>
        <v>30000</v>
      </c>
      <c r="L15" s="3">
        <f t="shared" si="1"/>
        <v>21389.58538451005</v>
      </c>
      <c r="M15" s="3">
        <f t="shared" si="2"/>
        <v>34000</v>
      </c>
      <c r="N15" s="3">
        <f t="shared" si="3"/>
        <v>24241.530102444725</v>
      </c>
      <c r="O15" s="3">
        <f t="shared" si="4"/>
        <v>4000</v>
      </c>
      <c r="P15" s="3">
        <f t="shared" si="5"/>
        <v>2851.9447179346753</v>
      </c>
    </row>
    <row r="16" spans="10:16" ht="12.75">
      <c r="J16" s="7">
        <v>6</v>
      </c>
      <c r="K16" s="3">
        <f t="shared" si="0"/>
        <v>30000</v>
      </c>
      <c r="L16" s="3">
        <f t="shared" si="1"/>
        <v>19990.266714495378</v>
      </c>
      <c r="M16" s="3">
        <f t="shared" si="2"/>
        <v>34000</v>
      </c>
      <c r="N16" s="3">
        <f t="shared" si="3"/>
        <v>22655.635609761426</v>
      </c>
      <c r="O16" s="3">
        <f t="shared" si="4"/>
        <v>4000</v>
      </c>
      <c r="P16" s="3">
        <f t="shared" si="5"/>
        <v>2665.3688952660486</v>
      </c>
    </row>
    <row r="17" spans="10:16" ht="12.75">
      <c r="J17" s="7">
        <v>7</v>
      </c>
      <c r="K17" s="3">
        <f t="shared" si="0"/>
        <v>30000</v>
      </c>
      <c r="L17" s="3">
        <f t="shared" si="1"/>
        <v>18682.492256537735</v>
      </c>
      <c r="M17" s="3">
        <f t="shared" si="2"/>
        <v>34000</v>
      </c>
      <c r="N17" s="3">
        <f t="shared" si="3"/>
        <v>21173.491224076097</v>
      </c>
      <c r="O17" s="3">
        <f t="shared" si="4"/>
        <v>4000</v>
      </c>
      <c r="P17" s="3">
        <f t="shared" si="5"/>
        <v>2490.998967538362</v>
      </c>
    </row>
    <row r="18" spans="10:16" ht="12.75">
      <c r="J18" s="7">
        <v>8</v>
      </c>
      <c r="K18" s="3">
        <f t="shared" si="0"/>
        <v>30000</v>
      </c>
      <c r="L18" s="3">
        <f t="shared" si="1"/>
        <v>17460.273136951153</v>
      </c>
      <c r="M18" s="3">
        <f t="shared" si="2"/>
        <v>34000</v>
      </c>
      <c r="N18" s="3">
        <f t="shared" si="3"/>
        <v>19788.309555211308</v>
      </c>
      <c r="O18" s="3">
        <f t="shared" si="4"/>
        <v>4000</v>
      </c>
      <c r="P18" s="3">
        <f t="shared" si="5"/>
        <v>2328.036418260155</v>
      </c>
    </row>
    <row r="19" spans="10:16" ht="12.75">
      <c r="J19" s="7">
        <v>9</v>
      </c>
      <c r="K19" s="3">
        <f t="shared" si="0"/>
        <v>30000</v>
      </c>
      <c r="L19" s="3">
        <f t="shared" si="1"/>
        <v>16318.01227752444</v>
      </c>
      <c r="M19" s="3">
        <f t="shared" si="2"/>
        <v>34000</v>
      </c>
      <c r="N19" s="3">
        <f t="shared" si="3"/>
        <v>18493.747247861033</v>
      </c>
      <c r="O19" s="3">
        <f t="shared" si="4"/>
        <v>4000</v>
      </c>
      <c r="P19" s="3">
        <f t="shared" si="5"/>
        <v>2175.7349703365926</v>
      </c>
    </row>
    <row r="20" spans="10:16" ht="12.75">
      <c r="J20" s="7">
        <v>10</v>
      </c>
      <c r="K20" s="3">
        <f t="shared" si="0"/>
        <v>30000</v>
      </c>
      <c r="L20" s="3">
        <f t="shared" si="1"/>
        <v>15250.478764041534</v>
      </c>
      <c r="M20" s="3">
        <f t="shared" si="2"/>
        <v>34000</v>
      </c>
      <c r="N20" s="3">
        <f t="shared" si="3"/>
        <v>17283.875932580406</v>
      </c>
      <c r="O20" s="3">
        <f t="shared" si="4"/>
        <v>4000</v>
      </c>
      <c r="P20" s="3">
        <f t="shared" si="5"/>
        <v>2033.3971685388715</v>
      </c>
    </row>
    <row r="21" spans="10:16" ht="12.75">
      <c r="J21" s="7">
        <v>11</v>
      </c>
      <c r="K21" s="3">
        <f t="shared" si="0"/>
        <v>30000</v>
      </c>
      <c r="L21" s="3">
        <f t="shared" si="1"/>
        <v>14252.7838916276</v>
      </c>
      <c r="M21" s="3">
        <f t="shared" si="2"/>
        <v>34000</v>
      </c>
      <c r="N21" s="3">
        <f t="shared" si="3"/>
        <v>16153.155077177946</v>
      </c>
      <c r="O21" s="3">
        <f t="shared" si="4"/>
        <v>4000</v>
      </c>
      <c r="P21" s="3">
        <f t="shared" si="5"/>
        <v>1900.3711855503461</v>
      </c>
    </row>
    <row r="22" spans="10:16" ht="12.75">
      <c r="J22" s="7">
        <v>12</v>
      </c>
      <c r="K22" s="3">
        <f t="shared" si="0"/>
        <v>30000</v>
      </c>
      <c r="L22" s="3">
        <f t="shared" si="1"/>
        <v>13320.358777222058</v>
      </c>
      <c r="M22" s="3">
        <f t="shared" si="2"/>
        <v>34000</v>
      </c>
      <c r="N22" s="3">
        <f t="shared" si="3"/>
        <v>15096.406614185</v>
      </c>
      <c r="O22" s="3">
        <f t="shared" si="4"/>
        <v>4000</v>
      </c>
      <c r="P22" s="3">
        <f t="shared" si="5"/>
        <v>1776.0478369629418</v>
      </c>
    </row>
    <row r="23" spans="10:16" ht="12.75">
      <c r="J23" s="7">
        <v>13</v>
      </c>
      <c r="K23" s="3">
        <f t="shared" si="0"/>
        <v>30000</v>
      </c>
      <c r="L23" s="3">
        <f t="shared" si="1"/>
        <v>12448.933436656129</v>
      </c>
      <c r="M23" s="3">
        <f t="shared" si="2"/>
        <v>34000</v>
      </c>
      <c r="N23" s="3">
        <f t="shared" si="3"/>
        <v>14108.791228210279</v>
      </c>
      <c r="O23" s="3">
        <f t="shared" si="4"/>
        <v>4000</v>
      </c>
      <c r="P23" s="3">
        <f t="shared" si="5"/>
        <v>1659.85779155415</v>
      </c>
    </row>
    <row r="24" spans="10:16" ht="12.75">
      <c r="J24" s="7">
        <v>14</v>
      </c>
      <c r="K24" s="3">
        <f t="shared" si="0"/>
        <v>30000</v>
      </c>
      <c r="L24" s="3">
        <f t="shared" si="1"/>
        <v>11634.517230519747</v>
      </c>
      <c r="M24" s="3">
        <f t="shared" si="2"/>
        <v>34000</v>
      </c>
      <c r="N24" s="3">
        <f t="shared" si="3"/>
        <v>13185.786194589047</v>
      </c>
      <c r="O24" s="3">
        <f t="shared" si="4"/>
        <v>4000</v>
      </c>
      <c r="P24" s="3">
        <f t="shared" si="5"/>
        <v>1551.2689640693006</v>
      </c>
    </row>
    <row r="25" spans="10:16" ht="12.75">
      <c r="J25" s="7">
        <v>15</v>
      </c>
      <c r="K25" s="3">
        <f t="shared" si="0"/>
        <v>30000</v>
      </c>
      <c r="L25" s="3">
        <f t="shared" si="1"/>
        <v>10873.38058927079</v>
      </c>
      <c r="M25" s="3">
        <f t="shared" si="2"/>
        <v>34000</v>
      </c>
      <c r="N25" s="3">
        <f t="shared" si="3"/>
        <v>12323.164667840229</v>
      </c>
      <c r="O25" s="3">
        <f t="shared" si="4"/>
        <v>4000</v>
      </c>
      <c r="P25" s="3">
        <f t="shared" si="5"/>
        <v>1449.7840785694389</v>
      </c>
    </row>
    <row r="26" spans="10:16" ht="12.75">
      <c r="J26" s="7">
        <v>16</v>
      </c>
      <c r="K26" s="3">
        <f t="shared" si="0"/>
        <v>30000</v>
      </c>
      <c r="L26" s="3">
        <f t="shared" si="1"/>
        <v>10162.037933897936</v>
      </c>
      <c r="M26" s="3">
        <f t="shared" si="2"/>
        <v>34000</v>
      </c>
      <c r="N26" s="3">
        <f t="shared" si="3"/>
        <v>11516.976325084328</v>
      </c>
      <c r="O26" s="3">
        <f t="shared" si="4"/>
        <v>4000</v>
      </c>
      <c r="P26" s="3">
        <f t="shared" si="5"/>
        <v>1354.9383911863915</v>
      </c>
    </row>
    <row r="27" spans="7:16" ht="12.75">
      <c r="G27" s="2"/>
      <c r="J27" s="7">
        <v>17</v>
      </c>
      <c r="K27" s="3">
        <f t="shared" si="0"/>
        <v>30000</v>
      </c>
      <c r="L27" s="3">
        <f t="shared" si="1"/>
        <v>9497.231713923306</v>
      </c>
      <c r="M27" s="3">
        <f t="shared" si="2"/>
        <v>34000</v>
      </c>
      <c r="N27" s="3">
        <f t="shared" si="3"/>
        <v>10763.529275779745</v>
      </c>
      <c r="O27" s="3">
        <f t="shared" si="4"/>
        <v>4000</v>
      </c>
      <c r="P27" s="3">
        <f t="shared" si="5"/>
        <v>1266.2975618564396</v>
      </c>
    </row>
    <row r="28" spans="10:16" ht="12.75">
      <c r="J28" s="7">
        <v>18</v>
      </c>
      <c r="K28" s="3">
        <f t="shared" si="0"/>
        <v>30000</v>
      </c>
      <c r="L28" s="3">
        <f t="shared" si="1"/>
        <v>8875.917489647949</v>
      </c>
      <c r="M28" s="3">
        <f t="shared" si="2"/>
        <v>34000</v>
      </c>
      <c r="N28" s="3">
        <f t="shared" si="3"/>
        <v>10059.373154934341</v>
      </c>
      <c r="O28" s="3">
        <f t="shared" si="4"/>
        <v>4000</v>
      </c>
      <c r="P28" s="3">
        <f t="shared" si="5"/>
        <v>1183.455665286392</v>
      </c>
    </row>
    <row r="29" spans="10:16" ht="12.75">
      <c r="J29" s="7">
        <v>19</v>
      </c>
      <c r="K29" s="3">
        <f t="shared" si="0"/>
        <v>30000</v>
      </c>
      <c r="L29" s="3">
        <f t="shared" si="1"/>
        <v>8295.249990325185</v>
      </c>
      <c r="M29" s="3">
        <f t="shared" si="2"/>
        <v>34000</v>
      </c>
      <c r="N29" s="3">
        <f t="shared" si="3"/>
        <v>9401.283322368543</v>
      </c>
      <c r="O29" s="3">
        <f t="shared" si="4"/>
        <v>4000</v>
      </c>
      <c r="P29" s="3">
        <f t="shared" si="5"/>
        <v>1106.0333320433583</v>
      </c>
    </row>
    <row r="30" spans="10:16" ht="12.75">
      <c r="J30" s="7">
        <v>20</v>
      </c>
      <c r="K30" s="3">
        <f t="shared" si="0"/>
        <v>30000</v>
      </c>
      <c r="L30" s="3">
        <f t="shared" si="1"/>
        <v>7752.570084416061</v>
      </c>
      <c r="M30" s="3">
        <f t="shared" si="2"/>
        <v>34000</v>
      </c>
      <c r="N30" s="3">
        <f t="shared" si="3"/>
        <v>8786.246095671535</v>
      </c>
      <c r="O30" s="3">
        <f t="shared" si="4"/>
        <v>4000</v>
      </c>
      <c r="P30" s="3">
        <f t="shared" si="5"/>
        <v>1033.676011255474</v>
      </c>
    </row>
    <row r="31" spans="10:16" ht="12.75">
      <c r="J31" s="7">
        <v>21</v>
      </c>
      <c r="K31" s="3">
        <f t="shared" si="0"/>
        <v>30000</v>
      </c>
      <c r="L31" s="3">
        <f t="shared" si="1"/>
        <v>7245.392602258001</v>
      </c>
      <c r="M31" s="3">
        <f t="shared" si="2"/>
        <v>34000</v>
      </c>
      <c r="N31" s="3">
        <f t="shared" si="3"/>
        <v>8211.444949225734</v>
      </c>
      <c r="O31" s="3">
        <f t="shared" si="4"/>
        <v>4000</v>
      </c>
      <c r="P31" s="3">
        <f t="shared" si="5"/>
        <v>966.0523469677328</v>
      </c>
    </row>
    <row r="32" spans="10:16" ht="12.75">
      <c r="J32" s="7">
        <v>22</v>
      </c>
      <c r="K32" s="3">
        <f t="shared" si="0"/>
        <v>30000</v>
      </c>
      <c r="L32" s="3">
        <f t="shared" si="1"/>
        <v>6771.394955381309</v>
      </c>
      <c r="M32" s="3">
        <f t="shared" si="2"/>
        <v>34000</v>
      </c>
      <c r="N32" s="3">
        <f t="shared" si="3"/>
        <v>7674.247616098817</v>
      </c>
      <c r="O32" s="3">
        <f t="shared" si="4"/>
        <v>4000</v>
      </c>
      <c r="P32" s="3">
        <f t="shared" si="5"/>
        <v>902.8526607175081</v>
      </c>
    </row>
    <row r="33" spans="10:16" ht="12.75">
      <c r="J33" s="7">
        <v>23</v>
      </c>
      <c r="K33" s="3">
        <f t="shared" si="0"/>
        <v>30000</v>
      </c>
      <c r="L33" s="3">
        <f t="shared" si="1"/>
        <v>6328.406500356364</v>
      </c>
      <c r="M33" s="3">
        <f t="shared" si="2"/>
        <v>34000</v>
      </c>
      <c r="N33" s="3">
        <f t="shared" si="3"/>
        <v>7172.194033737212</v>
      </c>
      <c r="O33" s="3">
        <f t="shared" si="4"/>
        <v>4000</v>
      </c>
      <c r="P33" s="3">
        <f t="shared" si="5"/>
        <v>843.7875333808479</v>
      </c>
    </row>
    <row r="34" spans="7:16" ht="12.75">
      <c r="G34" s="4"/>
      <c r="J34" s="7">
        <v>24</v>
      </c>
      <c r="K34" s="3">
        <f t="shared" si="0"/>
        <v>30000</v>
      </c>
      <c r="L34" s="3">
        <f t="shared" si="1"/>
        <v>5914.398598463891</v>
      </c>
      <c r="M34" s="3">
        <f t="shared" si="2"/>
        <v>34000</v>
      </c>
      <c r="N34" s="3">
        <f t="shared" si="3"/>
        <v>6702.9850782590765</v>
      </c>
      <c r="O34" s="3">
        <f t="shared" si="4"/>
        <v>4000</v>
      </c>
      <c r="P34" s="3">
        <f t="shared" si="5"/>
        <v>788.5864797951854</v>
      </c>
    </row>
    <row r="35" spans="10:16" ht="12.75">
      <c r="J35" s="7">
        <v>25</v>
      </c>
      <c r="K35" s="3">
        <f t="shared" si="0"/>
        <v>30000</v>
      </c>
      <c r="L35" s="3">
        <f t="shared" si="1"/>
        <v>5527.4753256671875</v>
      </c>
      <c r="M35" s="3">
        <f t="shared" si="2"/>
        <v>34000</v>
      </c>
      <c r="N35" s="3">
        <f t="shared" si="3"/>
        <v>6264.4720357561455</v>
      </c>
      <c r="O35" s="3">
        <f t="shared" si="4"/>
        <v>4000</v>
      </c>
      <c r="P35" s="3">
        <f t="shared" si="5"/>
        <v>736.996710088958</v>
      </c>
    </row>
    <row r="36" spans="10:16" ht="12.75">
      <c r="J36" s="7">
        <v>26</v>
      </c>
      <c r="K36" s="3">
        <f t="shared" si="0"/>
        <v>30000</v>
      </c>
      <c r="L36" s="3">
        <f t="shared" si="1"/>
        <v>5165.8647903431665</v>
      </c>
      <c r="M36" s="3">
        <f t="shared" si="2"/>
        <v>34000</v>
      </c>
      <c r="N36" s="3">
        <f t="shared" si="3"/>
        <v>5854.646762388922</v>
      </c>
      <c r="O36" s="3">
        <f t="shared" si="4"/>
        <v>4000</v>
      </c>
      <c r="P36" s="3">
        <f t="shared" si="5"/>
        <v>688.7819720457555</v>
      </c>
    </row>
    <row r="37" spans="10:16" ht="12.75">
      <c r="J37" s="7">
        <v>27</v>
      </c>
      <c r="K37" s="3">
        <f t="shared" si="0"/>
        <v>30000</v>
      </c>
      <c r="L37" s="3">
        <f t="shared" si="1"/>
        <v>4827.911019012304</v>
      </c>
      <c r="M37" s="3">
        <f t="shared" si="2"/>
        <v>34000</v>
      </c>
      <c r="N37" s="3">
        <f t="shared" si="3"/>
        <v>5471.632488213944</v>
      </c>
      <c r="O37" s="3">
        <f t="shared" si="4"/>
        <v>4000</v>
      </c>
      <c r="P37" s="3">
        <f t="shared" si="5"/>
        <v>643.7214692016405</v>
      </c>
    </row>
    <row r="38" spans="10:16" ht="12.75">
      <c r="J38" s="7">
        <v>28</v>
      </c>
      <c r="K38" s="3">
        <f t="shared" si="0"/>
        <v>30000</v>
      </c>
      <c r="L38" s="3">
        <f t="shared" si="1"/>
        <v>4512.066372908696</v>
      </c>
      <c r="M38" s="3">
        <f t="shared" si="2"/>
        <v>34000</v>
      </c>
      <c r="N38" s="3">
        <f t="shared" si="3"/>
        <v>5113.675222629856</v>
      </c>
      <c r="O38" s="3">
        <f t="shared" si="4"/>
        <v>4000</v>
      </c>
      <c r="P38" s="3">
        <f t="shared" si="5"/>
        <v>601.6088497211595</v>
      </c>
    </row>
    <row r="39" spans="10:16" ht="12.75">
      <c r="J39" s="7">
        <v>29</v>
      </c>
      <c r="K39" s="3">
        <f t="shared" si="0"/>
        <v>30000</v>
      </c>
      <c r="L39" s="3">
        <f t="shared" si="1"/>
        <v>4216.8844606623325</v>
      </c>
      <c r="M39" s="3">
        <f t="shared" si="2"/>
        <v>34000</v>
      </c>
      <c r="N39" s="3">
        <f t="shared" si="3"/>
        <v>4779.135722083977</v>
      </c>
      <c r="O39" s="3">
        <f t="shared" si="4"/>
        <v>4000</v>
      </c>
      <c r="P39" s="3">
        <f t="shared" si="5"/>
        <v>562.2512614216448</v>
      </c>
    </row>
    <row r="40" spans="10:16" ht="12.75">
      <c r="J40" s="7">
        <v>30</v>
      </c>
      <c r="K40" s="3">
        <f t="shared" si="0"/>
        <v>30000</v>
      </c>
      <c r="L40" s="3">
        <f t="shared" si="1"/>
        <v>3941.0135146376942</v>
      </c>
      <c r="M40" s="3">
        <f t="shared" si="2"/>
        <v>34000</v>
      </c>
      <c r="N40" s="3">
        <f t="shared" si="3"/>
        <v>4466.481983256053</v>
      </c>
      <c r="O40" s="3">
        <f t="shared" si="4"/>
        <v>4000</v>
      </c>
      <c r="P40" s="3">
        <f t="shared" si="5"/>
        <v>525.4684686183591</v>
      </c>
    </row>
    <row r="41" spans="10:16" ht="12.75">
      <c r="J41" s="7">
        <v>31</v>
      </c>
      <c r="K41" s="3">
        <f t="shared" si="0"/>
        <v>30000</v>
      </c>
      <c r="L41" s="3">
        <f t="shared" si="1"/>
        <v>3683.190200595975</v>
      </c>
      <c r="M41" s="3">
        <f t="shared" si="2"/>
        <v>34000</v>
      </c>
      <c r="N41" s="3">
        <f t="shared" si="3"/>
        <v>4174.282227342105</v>
      </c>
      <c r="O41" s="3">
        <f t="shared" si="4"/>
        <v>4000</v>
      </c>
      <c r="P41" s="3">
        <f t="shared" si="5"/>
        <v>491.09202674613016</v>
      </c>
    </row>
    <row r="42" spans="10:16" ht="12.75">
      <c r="J42" s="7">
        <v>32</v>
      </c>
      <c r="K42" s="3">
        <f aca="true" t="shared" si="6" ref="K42:K60">IF(OR(L&lt;=J42,n_Job1&gt;J42),0,a0_Job1)</f>
        <v>30000</v>
      </c>
      <c r="L42" s="3">
        <f aca="true" t="shared" si="7" ref="L42:L60">K42/(1+i)^J42</f>
        <v>3442.2338323326876</v>
      </c>
      <c r="M42" s="3">
        <f aca="true" t="shared" si="8" ref="M42:M60">IF(OR(L&lt;=J42,n_Job2&gt;J42),0,a0_Job2)</f>
        <v>34000</v>
      </c>
      <c r="N42" s="3">
        <f aca="true" t="shared" si="9" ref="N42:N60">M42/(1+i)^J42</f>
        <v>3901.198343310379</v>
      </c>
      <c r="O42" s="3">
        <f aca="true" t="shared" si="10" ref="O42:O60">M42-K42</f>
        <v>4000</v>
      </c>
      <c r="P42" s="3">
        <f aca="true" t="shared" si="11" ref="P42:P60">N42-L42</f>
        <v>458.9645109776916</v>
      </c>
    </row>
    <row r="43" spans="10:16" ht="12.75">
      <c r="J43" s="7">
        <v>33</v>
      </c>
      <c r="K43" s="3">
        <f t="shared" si="6"/>
        <v>30000</v>
      </c>
      <c r="L43" s="3">
        <f t="shared" si="7"/>
        <v>3217.040964796904</v>
      </c>
      <c r="M43" s="3">
        <f t="shared" si="8"/>
        <v>34000</v>
      </c>
      <c r="N43" s="3">
        <f t="shared" si="9"/>
        <v>3645.979760103158</v>
      </c>
      <c r="O43" s="3">
        <f t="shared" si="10"/>
        <v>4000</v>
      </c>
      <c r="P43" s="3">
        <f t="shared" si="11"/>
        <v>428.9387953062537</v>
      </c>
    </row>
    <row r="44" spans="10:16" ht="12.75">
      <c r="J44" s="7">
        <v>34</v>
      </c>
      <c r="K44" s="3">
        <f t="shared" si="6"/>
        <v>30000</v>
      </c>
      <c r="L44" s="3">
        <f t="shared" si="7"/>
        <v>3006.5803409316864</v>
      </c>
      <c r="M44" s="3">
        <f t="shared" si="8"/>
        <v>34000</v>
      </c>
      <c r="N44" s="3">
        <f t="shared" si="9"/>
        <v>3407.4577197225776</v>
      </c>
      <c r="O44" s="3">
        <f t="shared" si="10"/>
        <v>4000</v>
      </c>
      <c r="P44" s="3">
        <f t="shared" si="11"/>
        <v>400.87737879089127</v>
      </c>
    </row>
    <row r="45" spans="10:16" ht="12.75">
      <c r="J45" s="7">
        <v>35</v>
      </c>
      <c r="K45" s="3">
        <f t="shared" si="6"/>
        <v>30000</v>
      </c>
      <c r="L45" s="3">
        <f t="shared" si="7"/>
        <v>2809.888169095034</v>
      </c>
      <c r="M45" s="3">
        <f t="shared" si="8"/>
        <v>34000</v>
      </c>
      <c r="N45" s="3">
        <f t="shared" si="9"/>
        <v>3184.5399249743714</v>
      </c>
      <c r="O45" s="3">
        <f t="shared" si="10"/>
        <v>4000</v>
      </c>
      <c r="P45" s="3">
        <f t="shared" si="11"/>
        <v>374.65175587933754</v>
      </c>
    </row>
    <row r="46" spans="10:16" ht="12.75">
      <c r="J46" s="7">
        <v>36</v>
      </c>
      <c r="K46" s="3">
        <f t="shared" si="6"/>
        <v>30000</v>
      </c>
      <c r="L46" s="3">
        <f t="shared" si="7"/>
        <v>2626.063709434611</v>
      </c>
      <c r="M46" s="3">
        <f t="shared" si="8"/>
        <v>34000</v>
      </c>
      <c r="N46" s="3">
        <f t="shared" si="9"/>
        <v>2976.2055373592257</v>
      </c>
      <c r="O46" s="3">
        <f t="shared" si="10"/>
        <v>4000</v>
      </c>
      <c r="P46" s="3">
        <f t="shared" si="11"/>
        <v>350.1418279246145</v>
      </c>
    </row>
    <row r="47" spans="10:16" ht="12.75">
      <c r="J47" s="7">
        <v>37</v>
      </c>
      <c r="K47" s="3">
        <f t="shared" si="6"/>
        <v>30000</v>
      </c>
      <c r="L47" s="3">
        <f t="shared" si="7"/>
        <v>2454.265149004309</v>
      </c>
      <c r="M47" s="3">
        <f t="shared" si="8"/>
        <v>34000</v>
      </c>
      <c r="N47" s="3">
        <f t="shared" si="9"/>
        <v>2781.5005022048836</v>
      </c>
      <c r="O47" s="3">
        <f t="shared" si="10"/>
        <v>4000</v>
      </c>
      <c r="P47" s="3">
        <f t="shared" si="11"/>
        <v>327.23535320057454</v>
      </c>
    </row>
    <row r="48" spans="10:16" ht="12.75">
      <c r="J48" s="7">
        <v>38</v>
      </c>
      <c r="K48" s="3">
        <f t="shared" si="6"/>
        <v>30000</v>
      </c>
      <c r="L48" s="3">
        <f t="shared" si="7"/>
        <v>2293.705746732999</v>
      </c>
      <c r="M48" s="3">
        <f t="shared" si="8"/>
        <v>34000</v>
      </c>
      <c r="N48" s="3">
        <f t="shared" si="9"/>
        <v>2599.5331796307323</v>
      </c>
      <c r="O48" s="3">
        <f t="shared" si="10"/>
        <v>4000</v>
      </c>
      <c r="P48" s="3">
        <f t="shared" si="11"/>
        <v>305.82743289773316</v>
      </c>
    </row>
    <row r="49" spans="10:16" ht="12.75">
      <c r="J49" s="7">
        <v>39</v>
      </c>
      <c r="K49" s="3">
        <f t="shared" si="6"/>
        <v>30000</v>
      </c>
      <c r="L49" s="3">
        <f t="shared" si="7"/>
        <v>2143.650230591588</v>
      </c>
      <c r="M49" s="3">
        <f t="shared" si="8"/>
        <v>34000</v>
      </c>
      <c r="N49" s="3">
        <f t="shared" si="9"/>
        <v>2429.4702613371333</v>
      </c>
      <c r="O49" s="3">
        <f t="shared" si="10"/>
        <v>4000</v>
      </c>
      <c r="P49" s="3">
        <f t="shared" si="11"/>
        <v>285.8200307455454</v>
      </c>
    </row>
    <row r="50" spans="10:16" ht="12.75">
      <c r="J50" s="7">
        <v>40</v>
      </c>
      <c r="K50" s="3">
        <f t="shared" si="6"/>
        <v>30000</v>
      </c>
      <c r="L50" s="3">
        <f t="shared" si="7"/>
        <v>2003.4114304594282</v>
      </c>
      <c r="M50" s="3">
        <f t="shared" si="8"/>
        <v>34000</v>
      </c>
      <c r="N50" s="3">
        <f t="shared" si="9"/>
        <v>2270.532954520685</v>
      </c>
      <c r="O50" s="3">
        <f t="shared" si="10"/>
        <v>4000</v>
      </c>
      <c r="P50" s="3">
        <f t="shared" si="11"/>
        <v>267.1215240612569</v>
      </c>
    </row>
    <row r="51" spans="10:16" ht="12.75">
      <c r="J51" s="7">
        <v>41</v>
      </c>
      <c r="K51" s="3">
        <f t="shared" si="6"/>
        <v>0</v>
      </c>
      <c r="L51" s="3">
        <f t="shared" si="7"/>
        <v>0</v>
      </c>
      <c r="M51" s="3">
        <f t="shared" si="8"/>
        <v>0</v>
      </c>
      <c r="N51" s="3">
        <f t="shared" si="9"/>
        <v>0</v>
      </c>
      <c r="O51" s="3">
        <f t="shared" si="10"/>
        <v>0</v>
      </c>
      <c r="P51" s="3">
        <f t="shared" si="11"/>
        <v>0</v>
      </c>
    </row>
    <row r="52" spans="10:16" ht="12.75">
      <c r="J52" s="7">
        <v>42</v>
      </c>
      <c r="K52" s="3">
        <f t="shared" si="6"/>
        <v>0</v>
      </c>
      <c r="L52" s="3">
        <f t="shared" si="7"/>
        <v>0</v>
      </c>
      <c r="M52" s="3">
        <f t="shared" si="8"/>
        <v>0</v>
      </c>
      <c r="N52" s="3">
        <f t="shared" si="9"/>
        <v>0</v>
      </c>
      <c r="O52" s="3">
        <f t="shared" si="10"/>
        <v>0</v>
      </c>
      <c r="P52" s="3">
        <f t="shared" si="11"/>
        <v>0</v>
      </c>
    </row>
    <row r="53" spans="10:16" ht="12.75">
      <c r="J53" s="7">
        <v>43</v>
      </c>
      <c r="K53" s="3">
        <f t="shared" si="6"/>
        <v>0</v>
      </c>
      <c r="L53" s="3">
        <f t="shared" si="7"/>
        <v>0</v>
      </c>
      <c r="M53" s="3">
        <f t="shared" si="8"/>
        <v>0</v>
      </c>
      <c r="N53" s="3">
        <f t="shared" si="9"/>
        <v>0</v>
      </c>
      <c r="O53" s="3">
        <f t="shared" si="10"/>
        <v>0</v>
      </c>
      <c r="P53" s="3">
        <f t="shared" si="11"/>
        <v>0</v>
      </c>
    </row>
    <row r="54" spans="10:16" ht="12.75">
      <c r="J54" s="7">
        <v>44</v>
      </c>
      <c r="K54" s="3">
        <f t="shared" si="6"/>
        <v>0</v>
      </c>
      <c r="L54" s="3">
        <f t="shared" si="7"/>
        <v>0</v>
      </c>
      <c r="M54" s="3">
        <f t="shared" si="8"/>
        <v>0</v>
      </c>
      <c r="N54" s="3">
        <f t="shared" si="9"/>
        <v>0</v>
      </c>
      <c r="O54" s="3">
        <f t="shared" si="10"/>
        <v>0</v>
      </c>
      <c r="P54" s="3">
        <f t="shared" si="11"/>
        <v>0</v>
      </c>
    </row>
    <row r="55" spans="10:16" ht="12.75">
      <c r="J55" s="7">
        <v>45</v>
      </c>
      <c r="K55" s="3">
        <f t="shared" si="6"/>
        <v>0</v>
      </c>
      <c r="L55" s="3">
        <f t="shared" si="7"/>
        <v>0</v>
      </c>
      <c r="M55" s="3">
        <f t="shared" si="8"/>
        <v>0</v>
      </c>
      <c r="N55" s="3">
        <f t="shared" si="9"/>
        <v>0</v>
      </c>
      <c r="O55" s="3">
        <f t="shared" si="10"/>
        <v>0</v>
      </c>
      <c r="P55" s="3">
        <f t="shared" si="11"/>
        <v>0</v>
      </c>
    </row>
    <row r="56" spans="10:16" ht="12.75">
      <c r="J56" s="7">
        <v>46</v>
      </c>
      <c r="K56" s="3">
        <f t="shared" si="6"/>
        <v>0</v>
      </c>
      <c r="L56" s="3">
        <f t="shared" si="7"/>
        <v>0</v>
      </c>
      <c r="M56" s="3">
        <f t="shared" si="8"/>
        <v>0</v>
      </c>
      <c r="N56" s="3">
        <f t="shared" si="9"/>
        <v>0</v>
      </c>
      <c r="O56" s="3">
        <f t="shared" si="10"/>
        <v>0</v>
      </c>
      <c r="P56" s="3">
        <f t="shared" si="11"/>
        <v>0</v>
      </c>
    </row>
    <row r="57" spans="10:16" ht="12.75">
      <c r="J57" s="7">
        <v>47</v>
      </c>
      <c r="K57" s="3">
        <f t="shared" si="6"/>
        <v>0</v>
      </c>
      <c r="L57" s="3">
        <f t="shared" si="7"/>
        <v>0</v>
      </c>
      <c r="M57" s="3">
        <f t="shared" si="8"/>
        <v>0</v>
      </c>
      <c r="N57" s="3">
        <f t="shared" si="9"/>
        <v>0</v>
      </c>
      <c r="O57" s="3">
        <f t="shared" si="10"/>
        <v>0</v>
      </c>
      <c r="P57" s="3">
        <f t="shared" si="11"/>
        <v>0</v>
      </c>
    </row>
    <row r="58" spans="10:16" ht="12.75">
      <c r="J58" s="7">
        <v>48</v>
      </c>
      <c r="K58" s="3">
        <f t="shared" si="6"/>
        <v>0</v>
      </c>
      <c r="L58" s="3">
        <f t="shared" si="7"/>
        <v>0</v>
      </c>
      <c r="M58" s="3">
        <f t="shared" si="8"/>
        <v>0</v>
      </c>
      <c r="N58" s="3">
        <f t="shared" si="9"/>
        <v>0</v>
      </c>
      <c r="O58" s="3">
        <f t="shared" si="10"/>
        <v>0</v>
      </c>
      <c r="P58" s="3">
        <f t="shared" si="11"/>
        <v>0</v>
      </c>
    </row>
    <row r="59" spans="10:16" ht="12.75">
      <c r="J59" s="7">
        <v>49</v>
      </c>
      <c r="K59" s="3">
        <f t="shared" si="6"/>
        <v>0</v>
      </c>
      <c r="L59" s="3">
        <f t="shared" si="7"/>
        <v>0</v>
      </c>
      <c r="M59" s="3">
        <f t="shared" si="8"/>
        <v>0</v>
      </c>
      <c r="N59" s="3">
        <f t="shared" si="9"/>
        <v>0</v>
      </c>
      <c r="O59" s="3">
        <f t="shared" si="10"/>
        <v>0</v>
      </c>
      <c r="P59" s="3">
        <f t="shared" si="11"/>
        <v>0</v>
      </c>
    </row>
    <row r="60" spans="10:16" ht="13.5" thickBot="1">
      <c r="J60" s="7">
        <v>50</v>
      </c>
      <c r="K60" s="25">
        <f t="shared" si="6"/>
        <v>0</v>
      </c>
      <c r="L60" s="25">
        <f t="shared" si="7"/>
        <v>0</v>
      </c>
      <c r="M60" s="25">
        <f t="shared" si="8"/>
        <v>0</v>
      </c>
      <c r="N60" s="25">
        <f t="shared" si="9"/>
        <v>0</v>
      </c>
      <c r="O60" s="25">
        <f t="shared" si="10"/>
        <v>0</v>
      </c>
      <c r="P60" s="25">
        <f t="shared" si="11"/>
        <v>0</v>
      </c>
    </row>
    <row r="61" spans="11:16" ht="13.5" thickTop="1">
      <c r="K61" s="3">
        <f aca="true" t="shared" si="12" ref="K61:P61">SUM(K10:K60)</f>
        <v>1200000</v>
      </c>
      <c r="L61" s="3">
        <f t="shared" si="12"/>
        <v>399951.26527915103</v>
      </c>
      <c r="M61" s="3">
        <f t="shared" si="12"/>
        <v>1292000</v>
      </c>
      <c r="N61" s="3">
        <f t="shared" si="12"/>
        <v>391805.4829538359</v>
      </c>
      <c r="O61" s="3">
        <f t="shared" si="12"/>
        <v>92000</v>
      </c>
      <c r="P61" s="3">
        <f t="shared" si="12"/>
        <v>-8145.7823253151855</v>
      </c>
    </row>
  </sheetData>
  <sheetProtection/>
  <mergeCells count="2">
    <mergeCell ref="K8:L8"/>
    <mergeCell ref="M8:N8"/>
  </mergeCells>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6"/>
  <dimension ref="A1:E20"/>
  <sheetViews>
    <sheetView zoomScalePageLayoutView="0" workbookViewId="0" topLeftCell="A1">
      <selection activeCell="A5" sqref="A5"/>
    </sheetView>
  </sheetViews>
  <sheetFormatPr defaultColWidth="8.8515625" defaultRowHeight="12.75"/>
  <cols>
    <col min="1" max="1" width="16.140625" style="0" bestFit="1" customWidth="1"/>
    <col min="2" max="2" width="12.00390625" style="0" bestFit="1" customWidth="1"/>
  </cols>
  <sheetData>
    <row r="1" ht="12.75">
      <c r="A1" t="s">
        <v>43</v>
      </c>
    </row>
    <row r="3" ht="12.75">
      <c r="A3" t="s">
        <v>44</v>
      </c>
    </row>
    <row r="4" ht="12.75">
      <c r="A4" t="s">
        <v>45</v>
      </c>
    </row>
    <row r="9" spans="1:2" ht="12.75">
      <c r="A9" s="14" t="s">
        <v>40</v>
      </c>
      <c r="B9" s="15"/>
    </row>
    <row r="10" spans="1:5" ht="12.75">
      <c r="A10" s="14" t="s">
        <v>30</v>
      </c>
      <c r="B10" s="15" t="s">
        <v>41</v>
      </c>
      <c r="D10">
        <v>10</v>
      </c>
      <c r="E10">
        <v>8.96</v>
      </c>
    </row>
    <row r="11" spans="1:5" ht="12.75">
      <c r="A11" s="16">
        <v>10</v>
      </c>
      <c r="B11" s="17">
        <v>8.96</v>
      </c>
      <c r="D11">
        <v>11</v>
      </c>
      <c r="E11">
        <v>9.672222222222222</v>
      </c>
    </row>
    <row r="12" spans="1:5" ht="12.75">
      <c r="A12" s="18">
        <v>11</v>
      </c>
      <c r="B12" s="19">
        <v>9.672222222222222</v>
      </c>
      <c r="D12">
        <v>12</v>
      </c>
      <c r="E12">
        <v>12.854314285714288</v>
      </c>
    </row>
    <row r="13" spans="1:5" ht="12.75">
      <c r="A13" s="18">
        <v>12</v>
      </c>
      <c r="B13" s="19">
        <v>12.854314285714288</v>
      </c>
      <c r="D13">
        <v>13</v>
      </c>
      <c r="E13">
        <v>15.188591549295776</v>
      </c>
    </row>
    <row r="14" spans="1:5" ht="12.75">
      <c r="A14" s="18">
        <v>13</v>
      </c>
      <c r="B14" s="19">
        <v>15.188591549295776</v>
      </c>
      <c r="D14">
        <v>14</v>
      </c>
      <c r="E14">
        <v>14.866474820143889</v>
      </c>
    </row>
    <row r="15" spans="1:5" ht="12.75">
      <c r="A15" s="18">
        <v>14</v>
      </c>
      <c r="B15" s="19">
        <v>14.866474820143889</v>
      </c>
      <c r="D15">
        <v>15</v>
      </c>
      <c r="E15">
        <v>16.4365306122449</v>
      </c>
    </row>
    <row r="16" spans="1:5" ht="12.75">
      <c r="A16" s="18">
        <v>15</v>
      </c>
      <c r="B16" s="19">
        <v>16.4365306122449</v>
      </c>
      <c r="D16">
        <v>16</v>
      </c>
      <c r="E16">
        <v>20.42692579505299</v>
      </c>
    </row>
    <row r="17" spans="1:5" ht="12.75">
      <c r="A17" s="18">
        <v>16</v>
      </c>
      <c r="B17" s="19">
        <v>20.42692579505299</v>
      </c>
      <c r="D17">
        <v>17</v>
      </c>
      <c r="E17">
        <v>18.985510204081635</v>
      </c>
    </row>
    <row r="18" spans="1:5" ht="12.75">
      <c r="A18" s="18">
        <v>17</v>
      </c>
      <c r="B18" s="19">
        <v>18.985510204081635</v>
      </c>
      <c r="D18">
        <v>18</v>
      </c>
      <c r="E18">
        <v>22.351656804733732</v>
      </c>
    </row>
    <row r="19" spans="1:2" ht="12.75">
      <c r="A19" s="18">
        <v>18</v>
      </c>
      <c r="B19" s="19">
        <v>22.351656804733732</v>
      </c>
    </row>
    <row r="20" spans="1:2" ht="12.75">
      <c r="A20" s="20" t="s">
        <v>42</v>
      </c>
      <c r="B20" s="21">
        <v>16.852191060473242</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Present Value and IRR</dc:title>
  <dc:subject/>
  <dc:creator>Humberto Barreto</dc:creator>
  <cp:keywords/>
  <dc:description/>
  <cp:lastModifiedBy>Humberto Barreto</cp:lastModifiedBy>
  <cp:lastPrinted>2005-03-14T17:21:31Z</cp:lastPrinted>
  <dcterms:created xsi:type="dcterms:W3CDTF">1999-01-13T18:23:35Z</dcterms:created>
  <dcterms:modified xsi:type="dcterms:W3CDTF">2011-06-13T20:13:20Z</dcterms:modified>
  <cp:category/>
  <cp:version/>
  <cp:contentType/>
  <cp:contentStatus/>
</cp:coreProperties>
</file>