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7115" windowHeight="9720" activeTab="0"/>
  </bookViews>
  <sheets>
    <sheet name="Intro" sheetId="1" r:id="rId1"/>
    <sheet name="Demand" sheetId="2" r:id="rId2"/>
    <sheet name="Supply" sheetId="3" r:id="rId3"/>
    <sheet name="Market" sheetId="4" r:id="rId4"/>
    <sheet name="Nonlinear" sheetId="5" state="hidden" r:id="rId5"/>
  </sheets>
  <definedNames>
    <definedName name="a">'Nonlinear'!$A$4</definedName>
    <definedName name="b">'Nonlinear'!$A$5</definedName>
    <definedName name="coefCattleFeed" localSheetId="3">'Market'!$D$20</definedName>
    <definedName name="coefCattleFeed">'Supply'!$D$18</definedName>
    <definedName name="coefExpectations" localSheetId="3">'Market'!$D$21</definedName>
    <definedName name="coefExpectations">'Supply'!$D$19</definedName>
    <definedName name="coefFeederCattle" localSheetId="3">'Market'!$D$19</definedName>
    <definedName name="coefFeederCattle">'Supply'!$D$17</definedName>
    <definedName name="coefGroundBeefPreference" localSheetId="3">'Market'!$D$11</definedName>
    <definedName name="coefGroundBeefPreference">'Demand'!$D$11</definedName>
    <definedName name="coefHamburgerBuns" localSheetId="3">'Market'!$D$6</definedName>
    <definedName name="coefHamburgerBuns">'Demand'!$D$6</definedName>
    <definedName name="coefHotdogs" localSheetId="3">'Market'!$D$8</definedName>
    <definedName name="coefHotdogs">'Demand'!$D$8</definedName>
    <definedName name="coefHouseholdIncome" localSheetId="3">'Market'!$D$10</definedName>
    <definedName name="coefHouseholdIncome">'Demand'!$D$10</definedName>
    <definedName name="coefHouseholdIncomeSquared" localSheetId="3">'Market'!$C$10</definedName>
    <definedName name="coefHouseholdIncomeSquared">'Demand'!$C$10</definedName>
    <definedName name="coefKetchup" localSheetId="3">'Market'!$D$7</definedName>
    <definedName name="coefKetchup">'Demand'!$D$7</definedName>
    <definedName name="coefPriceGroundBeef" localSheetId="2">'Supply'!$D$16</definedName>
    <definedName name="coefPriceGroundBeef">'Demand'!$D$5</definedName>
    <definedName name="coefPriceGroundBeefDemand">'Market'!$D$5</definedName>
    <definedName name="coefPriceGroundBeefSupply">'Market'!$D$18</definedName>
    <definedName name="coefSaleenS7" localSheetId="3">'Market'!$D$9</definedName>
    <definedName name="coefSaleenS7">'Demand'!$D$9</definedName>
    <definedName name="coefTechnology" localSheetId="3">'Market'!$D$22</definedName>
    <definedName name="coefTechnology">'Supply'!$D$20</definedName>
    <definedName name="DeadPrice" localSheetId="3">'Market'!$D$30:$D$38</definedName>
    <definedName name="DeadPrice" localSheetId="2">'Supply'!$E$26:$E$34</definedName>
    <definedName name="DeadPrice">'Demand'!$E$17:$E$25</definedName>
    <definedName name="DeadQuantity" localSheetId="3">'Market'!$E$30:$E$38</definedName>
    <definedName name="DeadQuantity" localSheetId="2">'Supply'!$F$26:$F$34</definedName>
    <definedName name="DeadQuantity">'Demand'!$F$17:$F$25</definedName>
    <definedName name="DeadQuantityS">'Market'!$F$30:$F$38</definedName>
    <definedName name="Expectations" localSheetId="3">'Market'!$F$21</definedName>
    <definedName name="Expectations">'Supply'!$F$19</definedName>
    <definedName name="GroundBeefPreference" localSheetId="3">'Market'!$F$11</definedName>
    <definedName name="GroundBeefPreference">'Demand'!$F$11</definedName>
    <definedName name="HouseholdIncome" localSheetId="3">'Market'!$F$10</definedName>
    <definedName name="HouseholdIncome">'Demand'!$F$10</definedName>
    <definedName name="NumberBuyers">'Market'!$F$12</definedName>
    <definedName name="NumberSellers">'Market'!$F$23</definedName>
    <definedName name="Price" localSheetId="3">'Market'!$G$30:$G$38</definedName>
    <definedName name="Price" localSheetId="2">'Supply'!$G$26:$G$34</definedName>
    <definedName name="Price">'Demand'!$G$17:$G$25</definedName>
    <definedName name="priceCattleFeed" localSheetId="3">'Market'!$F$20</definedName>
    <definedName name="priceCattleFeed">'Supply'!$F$18</definedName>
    <definedName name="priceFeederCattle" localSheetId="3">'Market'!$F$19</definedName>
    <definedName name="priceFeederCattle">'Supply'!$F$17</definedName>
    <definedName name="priceGorundBeefSupply">'Market'!$F$18</definedName>
    <definedName name="priceGroundBeef" localSheetId="2">'Supply'!$F$16</definedName>
    <definedName name="priceGroundBeef">'Demand'!$F$5</definedName>
    <definedName name="priceGroundBeefDemand">'Market'!$F$5</definedName>
    <definedName name="priceHamburgerBuns" localSheetId="3">'Market'!$F$6</definedName>
    <definedName name="priceHamburgerBuns">'Demand'!$F$6</definedName>
    <definedName name="priceHotdogs" localSheetId="3">'Market'!$F$8</definedName>
    <definedName name="priceHotdogs">'Demand'!$F$8</definedName>
    <definedName name="priceKetchup" localSheetId="3">'Market'!$F$7</definedName>
    <definedName name="priceKetchup">'Demand'!$F$7</definedName>
    <definedName name="priceSaleenS7" localSheetId="3">'Market'!$F$9</definedName>
    <definedName name="priceSaleenS7">'Demand'!$F$9</definedName>
    <definedName name="PriceStep" localSheetId="3">'Market'!$D$13</definedName>
    <definedName name="PriceStep" localSheetId="2">'Supply'!$D$21</definedName>
    <definedName name="PriceStep">'Demand'!$D$12</definedName>
    <definedName name="Quantity" localSheetId="3">'Market'!$H$30:$H$38</definedName>
    <definedName name="Quantity" localSheetId="2">'Supply'!$H$26:$H$34</definedName>
    <definedName name="Quantity">'Demand'!$H$17:$H$25</definedName>
    <definedName name="QuantityS">'Market'!$I$30:$I$38</definedName>
    <definedName name="solver_adj" localSheetId="2" hidden="1">'Supply'!$D$20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'Supply'!$F$23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Technology" localSheetId="3">'Market'!$F$22</definedName>
    <definedName name="Technology">'Supply'!$F$20</definedName>
  </definedNames>
  <calcPr fullCalcOnLoad="1"/>
</workbook>
</file>

<file path=xl/comments3.xml><?xml version="1.0" encoding="utf-8"?>
<comments xmlns="http://schemas.openxmlformats.org/spreadsheetml/2006/main">
  <authors>
    <author>Humberto Barreto</author>
  </authors>
  <commentList>
    <comment ref="G17" authorId="0">
      <text>
        <r>
          <rPr>
            <b/>
            <sz val="8"/>
            <rFont val="Tahoma"/>
            <family val="2"/>
          </rPr>
          <t>The farmer buys young cattle, called feeder cattle, that weigh several hundred pounds.  The cattle are raised to around 1,500 pounds and sold for slaughter. 
http://agalternatives.aers.psu.edu/livestock/feeding_beef_cattle/feeding_beef_cattle.pdf has  more information if you are interested.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New machinery, bovine growth hormones, and improved feed are examples of technological progress in producing ground beef. </t>
        </r>
      </text>
    </comment>
  </commentList>
</comments>
</file>

<file path=xl/comments4.xml><?xml version="1.0" encoding="utf-8"?>
<comments xmlns="http://schemas.openxmlformats.org/spreadsheetml/2006/main">
  <authors>
    <author>Humberto Barreto</author>
  </authors>
  <commentList>
    <comment ref="G19" authorId="0">
      <text>
        <r>
          <rPr>
            <b/>
            <sz val="8"/>
            <rFont val="Tahoma"/>
            <family val="2"/>
          </rPr>
          <t>The farmer buys young cattle, called feeder cattle, that weigh several hundred pounds.  The cattle are raised to around 1,500 pounds and sold for slaughter. 
http://agalternatives.aers.psu.edu/livestock/feeding_beef_cattle/feeding_beef_cattle.pdf has  more information if you are interested.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New machinery, bovine growth hormones, and improved feed are examples of technological progress in producing ground beef. </t>
        </r>
      </text>
    </comment>
  </commentList>
</comments>
</file>

<file path=xl/sharedStrings.xml><?xml version="1.0" encoding="utf-8"?>
<sst xmlns="http://schemas.openxmlformats.org/spreadsheetml/2006/main" count="83" uniqueCount="65">
  <si>
    <t>Price of Ketchup (cents per bottle)</t>
  </si>
  <si>
    <t>Price of Saleen S7 Supercar</t>
  </si>
  <si>
    <t>Price of Hot Dogs (cents per pack of eight)</t>
  </si>
  <si>
    <t>Household Income (thousands of dollars per year)</t>
  </si>
  <si>
    <t>a</t>
  </si>
  <si>
    <t>b</t>
  </si>
  <si>
    <t>x</t>
  </si>
  <si>
    <t>y</t>
  </si>
  <si>
    <r>
      <t>y = ax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bx</t>
    </r>
  </si>
  <si>
    <t>Price of Ground Beef (cents per pound)</t>
  </si>
  <si>
    <t>The family uses ground beef for a variety of dishes, including hamburgers.</t>
  </si>
  <si>
    <r>
      <t>Demand for Ground Beef</t>
    </r>
    <r>
      <rPr>
        <sz val="10"/>
        <rFont val="Arial"/>
        <family val="0"/>
      </rPr>
      <t xml:space="preserve"> for a family of five per month.</t>
    </r>
  </si>
  <si>
    <t>Quantity Demanded (pounds per month)</t>
  </si>
  <si>
    <t>Ground Beef Preference (index units; 100 is average taste for ground beef)</t>
  </si>
  <si>
    <r>
      <t xml:space="preserve">The </t>
    </r>
    <r>
      <rPr>
        <i/>
        <sz val="10"/>
        <rFont val="Arial"/>
        <family val="2"/>
      </rPr>
      <t>Demand</t>
    </r>
    <r>
      <rPr>
        <sz val="10"/>
        <rFont val="Arial"/>
        <family val="0"/>
      </rPr>
      <t xml:space="preserve"> sheet shows the Law of Demand: when price changes, </t>
    </r>
    <r>
      <rPr>
        <i/>
        <sz val="10"/>
        <rFont val="Arial"/>
        <family val="2"/>
      </rPr>
      <t>ceteris paribus</t>
    </r>
    <r>
      <rPr>
        <sz val="10"/>
        <rFont val="Arial"/>
        <family val="0"/>
      </rPr>
      <t>, quantity demanded moves in the opposite direction.</t>
    </r>
  </si>
  <si>
    <r>
      <t xml:space="preserve">The </t>
    </r>
    <r>
      <rPr>
        <i/>
        <sz val="10"/>
        <rFont val="Arial"/>
        <family val="2"/>
      </rPr>
      <t>Supply</t>
    </r>
    <r>
      <rPr>
        <sz val="10"/>
        <rFont val="Arial"/>
        <family val="0"/>
      </rPr>
      <t xml:space="preserve"> sheet illustrates the Law of Supply: </t>
    </r>
    <r>
      <rPr>
        <i/>
        <sz val="10"/>
        <rFont val="Arial"/>
        <family val="2"/>
      </rPr>
      <t>ceteris paribus</t>
    </r>
    <r>
      <rPr>
        <sz val="10"/>
        <rFont val="Arial"/>
        <family val="0"/>
      </rPr>
      <t>, price and quantity supplied move together.</t>
    </r>
  </si>
  <si>
    <r>
      <t xml:space="preserve">The </t>
    </r>
    <r>
      <rPr>
        <i/>
        <sz val="10"/>
        <rFont val="Arial"/>
        <family val="2"/>
      </rPr>
      <t>Market</t>
    </r>
    <r>
      <rPr>
        <sz val="10"/>
        <rFont val="Arial"/>
        <family val="0"/>
      </rPr>
      <t xml:space="preserve"> sheet puts Demand and Supply together and shows the equilibrium position.</t>
    </r>
  </si>
  <si>
    <t>KEY IDEAS</t>
  </si>
  <si>
    <r>
      <t xml:space="preserve">When </t>
    </r>
    <r>
      <rPr>
        <sz val="10"/>
        <color indexed="10"/>
        <rFont val="Arial"/>
        <family val="2"/>
      </rPr>
      <t>price changes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ceteris paribus</t>
    </r>
    <r>
      <rPr>
        <sz val="10"/>
        <rFont val="Arial"/>
        <family val="0"/>
      </rPr>
      <t xml:space="preserve">, there is a </t>
    </r>
    <r>
      <rPr>
        <sz val="10"/>
        <color indexed="10"/>
        <rFont val="Arial"/>
        <family val="2"/>
      </rPr>
      <t>movement along</t>
    </r>
    <r>
      <rPr>
        <sz val="10"/>
        <rFont val="Arial"/>
        <family val="0"/>
      </rPr>
      <t xml:space="preserve"> a fixed demand or supply curve.</t>
    </r>
  </si>
  <si>
    <r>
      <t xml:space="preserve">If a </t>
    </r>
    <r>
      <rPr>
        <sz val="10"/>
        <color indexed="12"/>
        <rFont val="Arial"/>
        <family val="2"/>
      </rPr>
      <t>variable other than price changes</t>
    </r>
    <r>
      <rPr>
        <sz val="10"/>
        <rFont val="Arial"/>
        <family val="0"/>
      </rPr>
      <t xml:space="preserve">, the entire demand or supply curve </t>
    </r>
    <r>
      <rPr>
        <sz val="10"/>
        <color indexed="12"/>
        <rFont val="Arial"/>
        <family val="2"/>
      </rPr>
      <t>shifts left (decrease) or right (increase).</t>
    </r>
  </si>
  <si>
    <r>
      <t xml:space="preserve">When price is such that quantity demanded </t>
    </r>
    <r>
      <rPr>
        <b/>
        <sz val="14"/>
        <color indexed="61"/>
        <rFont val="Arial"/>
        <family val="2"/>
      </rPr>
      <t>=</t>
    </r>
    <r>
      <rPr>
        <sz val="10"/>
        <rFont val="Arial"/>
        <family val="0"/>
      </rPr>
      <t xml:space="preserve"> quantity supplied, price has </t>
    </r>
    <r>
      <rPr>
        <sz val="10"/>
        <color indexed="61"/>
        <rFont val="Arial"/>
        <family val="2"/>
      </rPr>
      <t>no tendency to change</t>
    </r>
    <r>
      <rPr>
        <sz val="10"/>
        <rFont val="Arial"/>
        <family val="0"/>
      </rPr>
      <t xml:space="preserve"> and the market is in </t>
    </r>
    <r>
      <rPr>
        <sz val="10"/>
        <color indexed="61"/>
        <rFont val="Arial"/>
        <family val="2"/>
      </rPr>
      <t>equilibrium.</t>
    </r>
  </si>
  <si>
    <r>
      <t xml:space="preserve">When price is such that quantity demanded </t>
    </r>
    <r>
      <rPr>
        <b/>
        <sz val="14"/>
        <color indexed="10"/>
        <rFont val="Arial"/>
        <family val="2"/>
      </rPr>
      <t>&gt;</t>
    </r>
    <r>
      <rPr>
        <sz val="10"/>
        <rFont val="Arial"/>
        <family val="0"/>
      </rPr>
      <t xml:space="preserve"> quantity supplied, price tends to </t>
    </r>
    <r>
      <rPr>
        <sz val="10"/>
        <color indexed="10"/>
        <rFont val="Arial"/>
        <family val="2"/>
      </rPr>
      <t xml:space="preserve">rise </t>
    </r>
    <r>
      <rPr>
        <sz val="10"/>
        <rFont val="Arial"/>
        <family val="2"/>
      </rPr>
      <t xml:space="preserve">because there is a </t>
    </r>
    <r>
      <rPr>
        <sz val="10"/>
        <color indexed="10"/>
        <rFont val="Arial"/>
        <family val="2"/>
      </rPr>
      <t>shortage (or excess demand).</t>
    </r>
  </si>
  <si>
    <r>
      <t xml:space="preserve">When price is such that quantity demanded </t>
    </r>
    <r>
      <rPr>
        <b/>
        <sz val="14"/>
        <color indexed="12"/>
        <rFont val="Arial"/>
        <family val="2"/>
      </rPr>
      <t>&lt;</t>
    </r>
    <r>
      <rPr>
        <sz val="10"/>
        <rFont val="Arial"/>
        <family val="0"/>
      </rPr>
      <t xml:space="preserve"> quantity supplied, price tends to </t>
    </r>
    <r>
      <rPr>
        <sz val="10"/>
        <color indexed="12"/>
        <rFont val="Arial"/>
        <family val="2"/>
      </rPr>
      <t>fall</t>
    </r>
    <r>
      <rPr>
        <sz val="10"/>
        <rFont val="Arial"/>
        <family val="0"/>
      </rPr>
      <t xml:space="preserve"> because there is a </t>
    </r>
    <r>
      <rPr>
        <sz val="10"/>
        <color indexed="12"/>
        <rFont val="Arial"/>
        <family val="2"/>
      </rPr>
      <t>surplus (or excess supply).</t>
    </r>
  </si>
  <si>
    <r>
      <t>Supply of Ground Beef</t>
    </r>
    <r>
      <rPr>
        <sz val="10"/>
        <rFont val="Arial"/>
        <family val="0"/>
      </rPr>
      <t xml:space="preserve"> by a farmer.</t>
    </r>
  </si>
  <si>
    <t>The farmer raises cattle from which ground beef is made.</t>
  </si>
  <si>
    <t>Price of Cattle Feed (corn in dollars per ton)</t>
  </si>
  <si>
    <t>Price of Feeder Cattle (cents per pound)</t>
  </si>
  <si>
    <t>Technology (index units; 100 is the current production technology)</t>
  </si>
  <si>
    <t>Expectations about Future Price of Ground Beef (index units; 100 is constant expectations)</t>
  </si>
  <si>
    <t>Quantity Supplied (pounds per month)</t>
  </si>
  <si>
    <t>This sheet shows a non-linear functional form.  For values of x from 0 to 50, increases in x lead to increases in y.  Beyond 50, however, increases in x lead to decreases in y.</t>
  </si>
  <si>
    <t>The coefficients in cells A4 and A5 control the shape of the function.</t>
  </si>
  <si>
    <t>This workbook focuses on the basics of SUPPLY and DEMAND and serves as introduction to Excel.</t>
  </si>
  <si>
    <t>Market for Ground Beef</t>
  </si>
  <si>
    <t>DEMAND</t>
  </si>
  <si>
    <t>SUPPLY</t>
  </si>
  <si>
    <t>Number of Buyers</t>
  </si>
  <si>
    <t>Number of Sellers</t>
  </si>
  <si>
    <t>Market Status</t>
  </si>
  <si>
    <t>Given its situtation, including the prices given for various products, income, and preferences, the family decides how much ground beef it demands (or wants to buy).</t>
  </si>
  <si>
    <t>Given its situtation, including the prices given for various products, expectations, and technology, the farmer decides how much ground beef to supply (or produce).</t>
  </si>
  <si>
    <t>Unlike demand or supply alone, where individuals decide how much to buy or sell at given prices (and given other variables), when we put demand and supply together,</t>
  </si>
  <si>
    <t>price is determined by the forces of supply and demand.  In other words, price adjusts based on the buying and selling decisions of the buyers and sellers.</t>
  </si>
  <si>
    <t>Pe</t>
  </si>
  <si>
    <t>P</t>
  </si>
  <si>
    <t>Diff</t>
  </si>
  <si>
    <t>Next P</t>
  </si>
  <si>
    <t>Speed Convergence</t>
  </si>
  <si>
    <t>Speed Animate</t>
  </si>
  <si>
    <t>Current Price Scroll Bar</t>
  </si>
  <si>
    <t>Speed of Convergence</t>
  </si>
  <si>
    <t>Qe</t>
  </si>
  <si>
    <t>So how does this help you answer Q8?</t>
  </si>
  <si>
    <t>Well, consider the fact that an increase in a variable might have a positive effect for certain values (like 0 to 50 in the chart above) and a negative effect if the variable</t>
  </si>
  <si>
    <t>is increased from a different starting point (like greater than 50 in the chart above).</t>
  </si>
  <si>
    <t>In other words, the effect of a variable on another variable is not always constant.  It might depend on the initial starting value of the variable.</t>
  </si>
  <si>
    <t>This is what is happening in Q8 . . .</t>
  </si>
  <si>
    <t>Intro to Supply and Demand</t>
  </si>
  <si>
    <t>Price of Hamburger Buns (cents per pack of eight)</t>
  </si>
  <si>
    <t>Price (cents per pound)</t>
  </si>
  <si>
    <t>Supply and demand analysis is the process by which we figure out the effect on price and quantity from a given shock.</t>
  </si>
  <si>
    <t>ORGANIZATION</t>
  </si>
  <si>
    <t>http://www.saleen.com/</t>
  </si>
  <si>
    <t>Price of Lamborghini Murcielago</t>
  </si>
  <si>
    <t>http://edmunds.com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</si>
</sst>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sz val="10"/>
      <color indexed="61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sz val="5.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66" fontId="4" fillId="33" borderId="0" xfId="44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" fontId="4" fillId="33" borderId="0" xfId="0" applyNumberFormat="1" applyFont="1" applyFill="1" applyAlignment="1">
      <alignment horizontal="center"/>
    </xf>
    <xf numFmtId="0" fontId="0" fillId="34" borderId="10" xfId="0" applyFill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168" fontId="5" fillId="0" borderId="0" xfId="42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2" fontId="0" fillId="0" borderId="0" xfId="44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 for Ground Beef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875"/>
          <c:w val="0.94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Demand!$H$17:$H$25</c:f>
              <c:numCache/>
            </c:numRef>
          </c:xVal>
          <c:yVal>
            <c:numRef>
              <c:f>Demand!$G$17:$G$25</c:f>
              <c:numCache/>
            </c:numRef>
          </c:yVal>
          <c:smooth val="0"/>
        </c:ser>
        <c:ser>
          <c:idx val="4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Demand!$F$12</c:f>
              <c:numCache/>
            </c:numRef>
          </c:xVal>
          <c:yVal>
            <c:numRef>
              <c:f>Demand!$F$5</c:f>
              <c:numCache/>
            </c:numRef>
          </c:y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Demand!$F$17:$F$25</c:f>
              <c:numCache/>
            </c:numRef>
          </c:xVal>
          <c:yVal>
            <c:numRef>
              <c:f>Demand!$E$17:$E$25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Demand!$F$4</c:f>
              <c:numCache/>
            </c:numRef>
          </c:xVal>
          <c:yVal>
            <c:numRef>
              <c:f>Demand!$F$12</c:f>
              <c:numCache/>
            </c:numRef>
          </c:yVal>
          <c:smooth val="0"/>
        </c:ser>
        <c:ser>
          <c:idx val="2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Demand!$F$4</c:f>
              <c:numCache/>
            </c:numRef>
          </c:xVal>
          <c:yVal>
            <c:numRef>
              <c:f>Demand!$F$12</c:f>
              <c:numCache/>
            </c:numRef>
          </c:yVal>
          <c:smooth val="0"/>
        </c:ser>
        <c:ser>
          <c:idx val="1"/>
          <c:order val="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Demand!$F$4</c:f>
              <c:numCache/>
            </c:numRef>
          </c:xVal>
          <c:yVal>
            <c:numRef>
              <c:f>Demand!$F$12</c:f>
              <c:numCache/>
            </c:numRef>
          </c:yVal>
          <c:smooth val="0"/>
        </c:ser>
        <c:axId val="3435530"/>
        <c:axId val="30919771"/>
      </c:scatterChart>
      <c:valAx>
        <c:axId val="3435530"/>
        <c:scaling>
          <c:orientation val="minMax"/>
          <c:max val="14.291999999999998"/>
          <c:min val="6.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(lbs/month)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9771"/>
        <c:crosses val="autoZero"/>
        <c:crossBetween val="midCat"/>
        <c:dispUnits/>
      </c:valAx>
      <c:valAx>
        <c:axId val="30919771"/>
        <c:scaling>
          <c:orientation val="minMax"/>
          <c:max val="189"/>
          <c:min val="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(cents/lb))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5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Supply of Ground Beef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875"/>
          <c:w val="0.94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Supply!$H$26:$H$34</c:f>
              <c:numCache/>
            </c:numRef>
          </c:xVal>
          <c:yVal>
            <c:numRef>
              <c:f>Supply!$G$26:$G$34</c:f>
              <c:numCache/>
            </c:numRef>
          </c:yVal>
          <c:smooth val="0"/>
        </c:ser>
        <c:ser>
          <c:idx val="4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Supply!$F$21</c:f>
              <c:numCache/>
            </c:numRef>
          </c:xVal>
          <c:yVal>
            <c:numRef>
              <c:f>Supply!$F$16</c:f>
              <c:numCache/>
            </c:numRef>
          </c:y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Supply!$F$26:$F$34</c:f>
              <c:numCache/>
            </c:numRef>
          </c:xVal>
          <c:yVal>
            <c:numRef>
              <c:f>Supply!$E$26:$E$34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Supply!$F$15</c:f>
              <c:numCache/>
            </c:numRef>
          </c:xVal>
          <c:yVal>
            <c:numRef>
              <c:f>Supply!$F$21</c:f>
              <c:numCache/>
            </c:numRef>
          </c:yVal>
          <c:smooth val="0"/>
        </c:ser>
        <c:ser>
          <c:idx val="2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Supply!$F$15</c:f>
              <c:numCache/>
            </c:numRef>
          </c:xVal>
          <c:yVal>
            <c:numRef>
              <c:f>Supply!$F$21</c:f>
              <c:numCache/>
            </c:numRef>
          </c:yVal>
          <c:smooth val="0"/>
        </c:ser>
        <c:ser>
          <c:idx val="1"/>
          <c:order val="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Supply!$F$15</c:f>
              <c:numCache/>
            </c:numRef>
          </c:xVal>
          <c:yVal>
            <c:numRef>
              <c:f>Supply!$F$21</c:f>
              <c:numCache/>
            </c:numRef>
          </c:yVal>
          <c:smooth val="0"/>
        </c:ser>
        <c:axId val="9842484"/>
        <c:axId val="21473493"/>
      </c:scatterChart>
      <c:valAx>
        <c:axId val="9842484"/>
        <c:scaling>
          <c:orientation val="minMax"/>
          <c:max val="1929.2000000000007"/>
          <c:min val="129.200000000000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(lbs/month)</a:t>
                </a:r>
              </a:p>
            </c:rich>
          </c:tx>
          <c:layout>
            <c:manualLayout>
              <c:xMode val="factor"/>
              <c:yMode val="factor"/>
              <c:x val="0.01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3493"/>
        <c:crosses val="autoZero"/>
        <c:crossBetween val="midCat"/>
        <c:dispUnits/>
      </c:valAx>
      <c:valAx>
        <c:axId val="21473493"/>
        <c:scaling>
          <c:orientation val="minMax"/>
          <c:max val="189"/>
          <c:min val="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(cents/lb))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24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 for Ground Beef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75"/>
          <c:w val="0.945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Market!$H$30:$H$38</c:f>
              <c:numCache/>
            </c:numRef>
          </c:xVal>
          <c:yVal>
            <c:numRef>
              <c:f>Market!$G$30:$G$38</c:f>
              <c:numCache/>
            </c:numRef>
          </c:yVal>
          <c:smooth val="0"/>
        </c:ser>
        <c:ser>
          <c:idx val="4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Market!$F$13</c:f>
              <c:numCache/>
            </c:numRef>
          </c:xVal>
          <c:yVal>
            <c:numRef>
              <c:f>Market!$F$5</c:f>
              <c:numCache/>
            </c:numRef>
          </c:y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Market!$E$30:$E$38</c:f>
              <c:numCache/>
            </c:numRef>
          </c:xVal>
          <c:yVal>
            <c:numRef>
              <c:f>Market!$D$30:$D$38</c:f>
              <c:numCache/>
            </c:numRef>
          </c:yVal>
          <c:smooth val="0"/>
        </c:ser>
        <c:ser>
          <c:idx val="6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Market!$I$30:$I$38</c:f>
              <c:numCache/>
            </c:numRef>
          </c:xVal>
          <c:yVal>
            <c:numRef>
              <c:f>Market!$G$30:$G$38</c:f>
              <c:numCache/>
            </c:numRef>
          </c:yVal>
          <c:smooth val="0"/>
        </c:ser>
        <c:ser>
          <c:idx val="7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Market!$F$24</c:f>
              <c:numCache/>
            </c:numRef>
          </c:xVal>
          <c:yVal>
            <c:numRef>
              <c:f>Market!$F$18</c:f>
              <c:numCache/>
            </c:numRef>
          </c:yVal>
          <c:smooth val="0"/>
        </c:ser>
        <c:ser>
          <c:idx val="8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Market!$F$30:$F$38</c:f>
              <c:numCache/>
            </c:numRef>
          </c:xVal>
          <c:yVal>
            <c:numRef>
              <c:f>Market!$D$30:$D$38</c:f>
              <c:numCache/>
            </c:numRef>
          </c:yVal>
          <c:smooth val="0"/>
        </c:ser>
        <c:ser>
          <c:idx val="3"/>
          <c:order val="6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Market!$F$4</c:f>
              <c:numCache/>
            </c:numRef>
          </c:xVal>
          <c:yVal>
            <c:numRef>
              <c:f>Market!$F$13</c:f>
              <c:numCache/>
            </c:numRef>
          </c:yVal>
          <c:smooth val="0"/>
        </c:ser>
        <c:ser>
          <c:idx val="2"/>
          <c:order val="7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Market!$F$4</c:f>
              <c:numCache/>
            </c:numRef>
          </c:xVal>
          <c:yVal>
            <c:numRef>
              <c:f>Market!$F$13</c:f>
              <c:numCache/>
            </c:numRef>
          </c:yVal>
          <c:smooth val="0"/>
        </c:ser>
        <c:ser>
          <c:idx val="1"/>
          <c:order val="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Market!$F$4</c:f>
              <c:numCache/>
            </c:numRef>
          </c:xVal>
          <c:yVal>
            <c:numRef>
              <c:f>Market!$F$13</c:f>
              <c:numCache/>
            </c:numRef>
          </c:yVal>
          <c:smooth val="0"/>
        </c:ser>
        <c:axId val="59043710"/>
        <c:axId val="61631343"/>
      </c:scatterChart>
      <c:valAx>
        <c:axId val="59043710"/>
        <c:scaling>
          <c:orientation val="minMax"/>
          <c:max val="1929200.0000000007"/>
          <c:min val="129200.00000000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(lbs/month)</a:t>
                </a:r>
              </a:p>
            </c:rich>
          </c:tx>
          <c:layout>
            <c:manualLayout>
              <c:xMode val="factor"/>
              <c:yMode val="factor"/>
              <c:x val="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1343"/>
        <c:crosses val="autoZero"/>
        <c:crossBetween val="midCat"/>
        <c:dispUnits/>
      </c:valAx>
      <c:valAx>
        <c:axId val="61631343"/>
        <c:scaling>
          <c:orientation val="minMax"/>
          <c:max val="189"/>
          <c:min val="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(cents/lb))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37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455"/>
          <c:w val="0.914"/>
          <c:h val="0.92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Nonlinear!$A$8:$A$17</c:f>
              <c:numCache/>
            </c:numRef>
          </c:xVal>
          <c:yVal>
            <c:numRef>
              <c:f>Nonlinear!$B$8:$B$17</c:f>
              <c:numCache/>
            </c:numRef>
          </c:yVal>
          <c:smooth val="0"/>
        </c:ser>
        <c:axId val="17811176"/>
        <c:axId val="26082857"/>
      </c:scatterChart>
      <c:valAx>
        <c:axId val="17811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2857"/>
        <c:crosses val="autoZero"/>
        <c:crossBetween val="midCat"/>
        <c:dispUnits/>
      </c:valAx>
      <c:valAx>
        <c:axId val="26082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11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6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181100" y="2428875"/>
        <a:ext cx="29622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3</xdr:row>
      <xdr:rowOff>152400</xdr:rowOff>
    </xdr:from>
    <xdr:to>
      <xdr:col>4</xdr:col>
      <xdr:colOff>0</xdr:colOff>
      <xdr:row>12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085850" y="638175"/>
          <a:ext cx="12763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scroll bars to change the values of the cells in range F5:F11.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red dot is the quantity demanded; the entire line is demand.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181100" y="2105025"/>
        <a:ext cx="29622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14</xdr:row>
      <xdr:rowOff>152400</xdr:rowOff>
    </xdr:from>
    <xdr:to>
      <xdr:col>4</xdr:col>
      <xdr:colOff>0</xdr:colOff>
      <xdr:row>23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143000" y="638175"/>
          <a:ext cx="12192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scroll bars to change the values of the cells in range F16:F20.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red dot is the quantity supplied; the entire line is supply.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333500" y="4610100"/>
        <a:ext cx="30003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4</xdr:row>
      <xdr:rowOff>28575</xdr:rowOff>
    </xdr:from>
    <xdr:to>
      <xdr:col>4</xdr:col>
      <xdr:colOff>0</xdr:colOff>
      <xdr:row>24</xdr:row>
      <xdr:rowOff>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1019175" y="714375"/>
          <a:ext cx="1495425" cy="324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in the Demand sheet, these scroll bars shift Demand.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Current Price Scroll Bar below to change the price.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scroll bars shift Supply.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Current Price Scroll Bar below to set a price and click the Equilbrate button to see the market work.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42</xdr:row>
      <xdr:rowOff>152400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590550" y="7048500"/>
          <a:ext cx="45053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Speed of Convergence Scroll Bar sets how fast the market equilibrates.  The extreme left gives no convergence and the extreme right gives instant convergence.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</xdr:row>
      <xdr:rowOff>57150</xdr:rowOff>
    </xdr:from>
    <xdr:to>
      <xdr:col>8</xdr:col>
      <xdr:colOff>114300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647825" y="561975"/>
        <a:ext cx="3190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dmunds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een.com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20"/>
  <sheetViews>
    <sheetView showGridLines="0" tabSelected="1" zoomScalePageLayoutView="0" workbookViewId="0" topLeftCell="A1">
      <selection activeCell="A2" sqref="A2"/>
    </sheetView>
  </sheetViews>
  <sheetFormatPr defaultColWidth="8.8515625" defaultRowHeight="12.75"/>
  <sheetData>
    <row r="1" ht="12.75">
      <c r="A1" s="23" t="s">
        <v>57</v>
      </c>
    </row>
    <row r="3" ht="12.75">
      <c r="A3" s="12" t="s">
        <v>32</v>
      </c>
    </row>
    <row r="5" ht="12.75">
      <c r="A5" s="11" t="s">
        <v>17</v>
      </c>
    </row>
    <row r="6" ht="12.75">
      <c r="A6" t="s">
        <v>18</v>
      </c>
    </row>
    <row r="7" ht="12.75">
      <c r="A7" t="s">
        <v>19</v>
      </c>
    </row>
    <row r="9" ht="18">
      <c r="A9" t="s">
        <v>22</v>
      </c>
    </row>
    <row r="10" ht="18">
      <c r="A10" t="s">
        <v>21</v>
      </c>
    </row>
    <row r="11" ht="18">
      <c r="A11" t="s">
        <v>20</v>
      </c>
    </row>
    <row r="13" ht="12.75">
      <c r="A13" s="12" t="s">
        <v>60</v>
      </c>
    </row>
    <row r="16" ht="12.75">
      <c r="A16" s="11" t="s">
        <v>61</v>
      </c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zoomScalePageLayoutView="0" workbookViewId="0" topLeftCell="A1">
      <selection activeCell="C18" sqref="C18"/>
    </sheetView>
  </sheetViews>
  <sheetFormatPr defaultColWidth="8.8515625" defaultRowHeight="12.75"/>
  <cols>
    <col min="1" max="4" width="8.8515625" style="0" customWidth="1"/>
    <col min="5" max="5" width="14.421875" style="0" customWidth="1"/>
    <col min="6" max="6" width="12.28125" style="0" bestFit="1" customWidth="1"/>
    <col min="7" max="7" width="10.00390625" style="0" customWidth="1"/>
    <col min="8" max="8" width="11.00390625" style="0" customWidth="1"/>
  </cols>
  <sheetData>
    <row r="1" ht="12.75">
      <c r="A1" s="7" t="s">
        <v>11</v>
      </c>
    </row>
    <row r="2" ht="12.75">
      <c r="A2" t="s">
        <v>10</v>
      </c>
    </row>
    <row r="3" ht="12.75">
      <c r="A3" t="s">
        <v>39</v>
      </c>
    </row>
    <row r="5" spans="4:7" ht="12.75">
      <c r="D5">
        <v>-0.05</v>
      </c>
      <c r="F5" s="25">
        <v>139</v>
      </c>
      <c r="G5" t="s">
        <v>9</v>
      </c>
    </row>
    <row r="6" spans="4:7" ht="12.75">
      <c r="D6">
        <v>-0.002</v>
      </c>
      <c r="F6" s="8">
        <v>99</v>
      </c>
      <c r="G6" t="s">
        <v>58</v>
      </c>
    </row>
    <row r="7" spans="4:7" ht="12.75">
      <c r="D7">
        <v>-0.001</v>
      </c>
      <c r="F7" s="8">
        <v>200</v>
      </c>
      <c r="G7" t="s">
        <v>0</v>
      </c>
    </row>
    <row r="8" spans="4:7" ht="12.75">
      <c r="D8">
        <v>0.003</v>
      </c>
      <c r="F8" s="8">
        <v>180</v>
      </c>
      <c r="G8" t="s">
        <v>2</v>
      </c>
    </row>
    <row r="9" spans="4:10" ht="12.75">
      <c r="D9">
        <v>0</v>
      </c>
      <c r="F9" s="9">
        <v>387000</v>
      </c>
      <c r="G9" s="24" t="s">
        <v>63</v>
      </c>
      <c r="J9" s="1" t="s">
        <v>64</v>
      </c>
    </row>
    <row r="10" spans="3:7" ht="12.75">
      <c r="C10">
        <v>-0.001</v>
      </c>
      <c r="D10">
        <v>0.1</v>
      </c>
      <c r="F10" s="8">
        <v>30</v>
      </c>
      <c r="G10" t="s">
        <v>3</v>
      </c>
    </row>
    <row r="11" spans="4:7" ht="12.75">
      <c r="D11">
        <v>0.15</v>
      </c>
      <c r="F11" s="13">
        <v>100</v>
      </c>
      <c r="G11" t="s">
        <v>13</v>
      </c>
    </row>
    <row r="12" spans="4:6" ht="12.75">
      <c r="D12">
        <v>10</v>
      </c>
      <c r="F12" s="10">
        <f>IF(coefPriceGroundBeef*priceGroundBeef+coefHamburgerBuns*priceHamburgerBuns+coefKetchup*priceKetchup+coefHotdogs*priceHotdogs+coefSaleenS7*priceSaleenS7+coefHouseholdIncomeSquared*HouseholdIncome^2+coefHouseholdIncome*HouseholdIncome+coefGroundBeefPreference*GroundBeefPreference&lt;0,0,coefPriceGroundBeef*priceGroundBeef+coefHamburgerBuns*priceHamburgerBuns+coefKetchup*priceKetchup+coefHotdogs*priceHotdogs+coefSaleenS7*priceSaleenS7+coefHouseholdIncomeSquared*HouseholdIncome^2+coefHouseholdIncome*HouseholdIncome+coefGroundBeefPreference*GroundBeefPreference)</f>
        <v>10.291999999999998</v>
      </c>
    </row>
    <row r="16" spans="7:8" ht="51.75" thickBot="1">
      <c r="G16" s="6" t="s">
        <v>59</v>
      </c>
      <c r="H16" s="6" t="s">
        <v>12</v>
      </c>
    </row>
    <row r="17" spans="5:8" ht="12.75">
      <c r="E17">
        <v>99</v>
      </c>
      <c r="F17">
        <v>12.291999999999998</v>
      </c>
      <c r="G17" s="4">
        <f>G18-PriceStep</f>
        <v>99</v>
      </c>
      <c r="H17" s="4">
        <f aca="true" t="shared" si="0" ref="H17:H25">IF(coefPriceGroundBeef*G17+coefHamburgerBuns*priceHamburgerBuns+coefKetchup*priceKetchup+coefHotdogs*priceHotdogs+coefSaleenS7*priceSaleenS7+coefHouseholdIncomeSquared*HouseholdIncome^2+coefHouseholdIncome*HouseholdIncome+coefGroundBeefPreference*GroundBeefPreference&lt;0,0,coefPriceGroundBeef*G17+coefHamburgerBuns*priceHamburgerBuns+coefKetchup*priceKetchup+coefHotdogs*priceHotdogs+coefSaleenS7*priceSaleenS7+coefHouseholdIncomeSquared*HouseholdIncome^2+coefHouseholdIncome*HouseholdIncome+coefGroundBeefPreference*GroundBeefPreference)</f>
        <v>12.291999999999998</v>
      </c>
    </row>
    <row r="18" spans="5:8" ht="12.75">
      <c r="E18">
        <v>109</v>
      </c>
      <c r="F18">
        <v>11.791999999999998</v>
      </c>
      <c r="G18" s="2">
        <f>G19-PriceStep</f>
        <v>109</v>
      </c>
      <c r="H18" s="4">
        <f t="shared" si="0"/>
        <v>11.791999999999998</v>
      </c>
    </row>
    <row r="19" spans="5:8" ht="12.75">
      <c r="E19">
        <v>119</v>
      </c>
      <c r="F19">
        <v>11.291999999999998</v>
      </c>
      <c r="G19" s="2">
        <f>G20-PriceStep</f>
        <v>119</v>
      </c>
      <c r="H19" s="4">
        <f t="shared" si="0"/>
        <v>11.291999999999998</v>
      </c>
    </row>
    <row r="20" spans="5:8" ht="12.75">
      <c r="E20">
        <v>129</v>
      </c>
      <c r="F20">
        <v>10.791999999999998</v>
      </c>
      <c r="G20" s="2">
        <f>G21-PriceStep</f>
        <v>129</v>
      </c>
      <c r="H20" s="4">
        <f t="shared" si="0"/>
        <v>10.791999999999998</v>
      </c>
    </row>
    <row r="21" spans="5:8" ht="12.75">
      <c r="E21">
        <v>139</v>
      </c>
      <c r="F21">
        <v>10.291999999999998</v>
      </c>
      <c r="G21" s="2">
        <v>139</v>
      </c>
      <c r="H21" s="4">
        <f t="shared" si="0"/>
        <v>10.291999999999998</v>
      </c>
    </row>
    <row r="22" spans="5:8" ht="12.75">
      <c r="E22">
        <v>149</v>
      </c>
      <c r="F22">
        <v>9.792</v>
      </c>
      <c r="G22" s="2">
        <f>G21+PriceStep</f>
        <v>149</v>
      </c>
      <c r="H22" s="4">
        <f t="shared" si="0"/>
        <v>9.792</v>
      </c>
    </row>
    <row r="23" spans="5:8" ht="12.75">
      <c r="E23">
        <v>159</v>
      </c>
      <c r="F23">
        <v>9.292000000000002</v>
      </c>
      <c r="G23" s="2">
        <f>G22+PriceStep</f>
        <v>159</v>
      </c>
      <c r="H23" s="4">
        <f t="shared" si="0"/>
        <v>9.292000000000002</v>
      </c>
    </row>
    <row r="24" spans="5:8" ht="12.75">
      <c r="E24">
        <v>169</v>
      </c>
      <c r="F24">
        <v>8.792</v>
      </c>
      <c r="G24" s="2">
        <f>G23+PriceStep</f>
        <v>169</v>
      </c>
      <c r="H24" s="4">
        <f t="shared" si="0"/>
        <v>8.792</v>
      </c>
    </row>
    <row r="25" spans="5:8" ht="12.75">
      <c r="E25">
        <v>179</v>
      </c>
      <c r="F25">
        <v>8.292</v>
      </c>
      <c r="G25" s="2">
        <f>G24+PriceStep</f>
        <v>179</v>
      </c>
      <c r="H25" s="4">
        <f t="shared" si="0"/>
        <v>8.292</v>
      </c>
    </row>
  </sheetData>
  <sheetProtection/>
  <hyperlinks>
    <hyperlink ref="J9" r:id="rId1" display="http://edmunds.com"/>
  </hyperlinks>
  <printOptions/>
  <pageMargins left="0.75" right="0.75" top="1" bottom="1" header="0.5" footer="0.5"/>
  <pageSetup horizontalDpi="600" verticalDpi="600" orientation="portrait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showGridLines="0" zoomScalePageLayoutView="0" workbookViewId="0" topLeftCell="A1">
      <selection activeCell="C18" sqref="C18"/>
    </sheetView>
  </sheetViews>
  <sheetFormatPr defaultColWidth="8.8515625" defaultRowHeight="12.75"/>
  <cols>
    <col min="1" max="4" width="8.8515625" style="0" customWidth="1"/>
    <col min="5" max="5" width="14.421875" style="0" customWidth="1"/>
    <col min="6" max="6" width="12.28125" style="0" bestFit="1" customWidth="1"/>
    <col min="7" max="7" width="10.00390625" style="0" customWidth="1"/>
    <col min="8" max="8" width="11.00390625" style="0" customWidth="1"/>
  </cols>
  <sheetData>
    <row r="1" ht="12.75">
      <c r="A1" s="7" t="s">
        <v>23</v>
      </c>
    </row>
    <row r="2" ht="12.75">
      <c r="A2" t="s">
        <v>24</v>
      </c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>
      <c r="A14" t="s">
        <v>40</v>
      </c>
    </row>
    <row r="16" spans="4:7" ht="12.75">
      <c r="D16">
        <v>10</v>
      </c>
      <c r="F16" s="8">
        <v>139</v>
      </c>
      <c r="G16" t="s">
        <v>9</v>
      </c>
    </row>
    <row r="17" spans="4:7" ht="12.75">
      <c r="D17">
        <v>-40</v>
      </c>
      <c r="F17" s="8">
        <v>90</v>
      </c>
      <c r="G17" t="s">
        <v>26</v>
      </c>
    </row>
    <row r="18" spans="4:7" ht="12.75">
      <c r="D18">
        <v>-1</v>
      </c>
      <c r="F18" s="8">
        <v>100</v>
      </c>
      <c r="G18" t="s">
        <v>25</v>
      </c>
    </row>
    <row r="19" spans="4:7" ht="12.75">
      <c r="D19">
        <v>-20</v>
      </c>
      <c r="F19" s="8">
        <v>100</v>
      </c>
      <c r="G19" t="s">
        <v>28</v>
      </c>
    </row>
    <row r="20" spans="4:7" ht="12.75">
      <c r="D20">
        <v>53.39200000000001</v>
      </c>
      <c r="F20" s="13">
        <v>100</v>
      </c>
      <c r="G20" t="s">
        <v>27</v>
      </c>
    </row>
    <row r="21" spans="4:6" ht="12.75">
      <c r="D21">
        <v>10</v>
      </c>
      <c r="F21" s="10">
        <f>IF(coefPriceGroundBeef*priceGroundBeef+coefFeederCattle*priceFeederCattle+coefCattleFeed*priceCattleFeed+coefExpectations*Expectations+coefTechnology*Technology&lt;0,0,coefPriceGroundBeef*priceGroundBeef+coefFeederCattle*priceFeederCattle+coefCattleFeed*priceCattleFeed+coefExpectations*Expectations+coefTechnology*Technology)</f>
        <v>1029.2000000000007</v>
      </c>
    </row>
    <row r="25" spans="7:8" ht="64.5" thickBot="1">
      <c r="G25" s="6" t="s">
        <v>59</v>
      </c>
      <c r="H25" s="6" t="s">
        <v>29</v>
      </c>
    </row>
    <row r="26" spans="5:8" ht="12.75">
      <c r="E26">
        <v>99</v>
      </c>
      <c r="F26">
        <v>629.2000000000007</v>
      </c>
      <c r="G26" s="4">
        <f>G27-PriceStep</f>
        <v>99</v>
      </c>
      <c r="H26" s="4">
        <f aca="true" t="shared" si="0" ref="H26:H34">IF(coefPriceGroundBeef*G26+coefFeederCattle*priceFeederCattle+coefCattleFeed*priceCattleFeed+coefExpectations*Expectations+coefTechnology*Technology&lt;0,0,coefPriceGroundBeef*G26+coefFeederCattle*priceFeederCattle+coefCattleFeed*priceCattleFeed+coefExpectations*Expectations+coefTechnology*Technology)</f>
        <v>629.2000000000007</v>
      </c>
    </row>
    <row r="27" spans="5:8" ht="12.75">
      <c r="E27">
        <v>109</v>
      </c>
      <c r="F27">
        <v>729.2000000000007</v>
      </c>
      <c r="G27" s="2">
        <f>G28-PriceStep</f>
        <v>109</v>
      </c>
      <c r="H27" s="4">
        <f t="shared" si="0"/>
        <v>729.2000000000007</v>
      </c>
    </row>
    <row r="28" spans="5:8" ht="12.75">
      <c r="E28">
        <v>119</v>
      </c>
      <c r="F28">
        <v>829.2000000000007</v>
      </c>
      <c r="G28" s="2">
        <f>G29-PriceStep</f>
        <v>119</v>
      </c>
      <c r="H28" s="4">
        <f t="shared" si="0"/>
        <v>829.2000000000007</v>
      </c>
    </row>
    <row r="29" spans="5:8" ht="12.75">
      <c r="E29">
        <v>129</v>
      </c>
      <c r="F29">
        <v>929.2000000000007</v>
      </c>
      <c r="G29" s="2">
        <f>G30-PriceStep</f>
        <v>129</v>
      </c>
      <c r="H29" s="4">
        <f t="shared" si="0"/>
        <v>929.2000000000007</v>
      </c>
    </row>
    <row r="30" spans="5:8" ht="12.75">
      <c r="E30">
        <v>139</v>
      </c>
      <c r="F30">
        <v>1029.2</v>
      </c>
      <c r="G30" s="2">
        <v>139</v>
      </c>
      <c r="H30" s="4">
        <f t="shared" si="0"/>
        <v>1029.2000000000007</v>
      </c>
    </row>
    <row r="31" spans="5:8" ht="12.75">
      <c r="E31">
        <v>149</v>
      </c>
      <c r="F31">
        <v>1129.2</v>
      </c>
      <c r="G31" s="2">
        <f>G30+PriceStep</f>
        <v>149</v>
      </c>
      <c r="H31" s="4">
        <f t="shared" si="0"/>
        <v>1129.2000000000007</v>
      </c>
    </row>
    <row r="32" spans="5:8" ht="12.75">
      <c r="E32">
        <v>159</v>
      </c>
      <c r="F32">
        <v>1229.2</v>
      </c>
      <c r="G32" s="2">
        <f>G31+PriceStep</f>
        <v>159</v>
      </c>
      <c r="H32" s="4">
        <f t="shared" si="0"/>
        <v>1229.2000000000007</v>
      </c>
    </row>
    <row r="33" spans="5:8" ht="12.75">
      <c r="E33">
        <v>169</v>
      </c>
      <c r="F33">
        <v>1329.2</v>
      </c>
      <c r="G33" s="2">
        <f>G32+PriceStep</f>
        <v>169</v>
      </c>
      <c r="H33" s="4">
        <f t="shared" si="0"/>
        <v>1329.2000000000007</v>
      </c>
    </row>
    <row r="34" spans="5:8" ht="12.75">
      <c r="E34">
        <v>179</v>
      </c>
      <c r="F34">
        <v>1429.2</v>
      </c>
      <c r="G34" s="2">
        <f>G33+PriceStep</f>
        <v>179</v>
      </c>
      <c r="H34" s="4">
        <f t="shared" si="0"/>
        <v>1429.2000000000007</v>
      </c>
    </row>
  </sheetData>
  <sheetProtection/>
  <printOptions/>
  <pageMargins left="0.75" right="0.75" top="1" bottom="1" header="0.5" footer="0.5"/>
  <pageSetup horizontalDpi="600" verticalDpi="600" orientation="portrait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2"/>
  <sheetViews>
    <sheetView showGridLines="0" zoomScalePageLayoutView="0" workbookViewId="0" topLeftCell="A1">
      <selection activeCell="A4" sqref="A4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4" width="8.8515625" style="0" customWidth="1"/>
    <col min="5" max="5" width="14.421875" style="0" customWidth="1"/>
    <col min="6" max="6" width="12.8515625" style="0" bestFit="1" customWidth="1"/>
    <col min="7" max="7" width="10.00390625" style="0" customWidth="1"/>
    <col min="8" max="9" width="11.421875" style="0" customWidth="1"/>
    <col min="10" max="10" width="17.140625" style="0" customWidth="1"/>
  </cols>
  <sheetData>
    <row r="1" ht="12.75">
      <c r="A1" s="7" t="s">
        <v>33</v>
      </c>
    </row>
    <row r="2" ht="12.75">
      <c r="A2" t="s">
        <v>41</v>
      </c>
    </row>
    <row r="3" ht="12.75">
      <c r="A3" t="s">
        <v>42</v>
      </c>
    </row>
    <row r="4" ht="15.75">
      <c r="E4" s="15" t="s">
        <v>34</v>
      </c>
    </row>
    <row r="5" spans="4:7" ht="12.75">
      <c r="D5">
        <v>-0.05</v>
      </c>
      <c r="F5" s="26">
        <v>159</v>
      </c>
      <c r="G5" t="s">
        <v>9</v>
      </c>
    </row>
    <row r="6" spans="4:7" ht="12.75">
      <c r="D6">
        <v>-0.002</v>
      </c>
      <c r="F6" s="8">
        <v>99</v>
      </c>
      <c r="G6" t="s">
        <v>58</v>
      </c>
    </row>
    <row r="7" spans="4:7" ht="12.75">
      <c r="D7">
        <v>-0.001</v>
      </c>
      <c r="F7" s="8">
        <v>200</v>
      </c>
      <c r="G7" t="s">
        <v>0</v>
      </c>
    </row>
    <row r="8" spans="4:7" ht="12.75">
      <c r="D8">
        <v>0.003</v>
      </c>
      <c r="F8" s="8">
        <v>180</v>
      </c>
      <c r="G8" t="s">
        <v>2</v>
      </c>
    </row>
    <row r="9" spans="4:13" ht="12.75">
      <c r="D9">
        <v>0</v>
      </c>
      <c r="F9" s="9">
        <v>387000</v>
      </c>
      <c r="G9" t="s">
        <v>1</v>
      </c>
      <c r="J9" s="1" t="s">
        <v>62</v>
      </c>
      <c r="M9" s="1"/>
    </row>
    <row r="10" spans="3:7" ht="12.75">
      <c r="C10">
        <v>-0.001</v>
      </c>
      <c r="D10">
        <v>0.1</v>
      </c>
      <c r="F10" s="8">
        <v>30</v>
      </c>
      <c r="G10" t="s">
        <v>3</v>
      </c>
    </row>
    <row r="11" spans="4:7" ht="12.75">
      <c r="D11">
        <v>0.15</v>
      </c>
      <c r="F11" s="13">
        <v>100</v>
      </c>
      <c r="G11" t="s">
        <v>13</v>
      </c>
    </row>
    <row r="12" spans="6:7" ht="12.75">
      <c r="F12" s="13">
        <v>100000</v>
      </c>
      <c r="G12" t="s">
        <v>36</v>
      </c>
    </row>
    <row r="13" spans="4:6" ht="12.75">
      <c r="D13">
        <v>10</v>
      </c>
      <c r="F13" s="17">
        <f>IF(coefPriceGroundBeefDemand*priceGroundBeefDemand+coefHamburgerBuns*priceHamburgerBuns+coefKetchup*priceKetchup+coefHotdogs*priceHotdogs+coefSaleenS7*priceSaleenS7+coefHouseholdIncomeSquared*HouseholdIncome^2+coefHouseholdIncome*HouseholdIncome+coefGroundBeefPreference*GroundBeefPreference&lt;0,0,NumberBuyers*(coefPriceGroundBeefDemand*priceGroundBeefDemand+coefHamburgerBuns*priceHamburgerBuns+coefKetchup*priceKetchup+coefHotdogs*priceHotdogs+coefSaleenS7*priceSaleenS7+coefHouseholdIncomeSquared*HouseholdIncome^2+coefHouseholdIncome*HouseholdIncome+coefGroundBeefPreference*GroundBeefPreference))</f>
        <v>929200.0000000001</v>
      </c>
    </row>
    <row r="17" ht="15.75">
      <c r="E17" s="15" t="s">
        <v>35</v>
      </c>
    </row>
    <row r="18" spans="4:7" ht="12.75">
      <c r="D18">
        <v>10</v>
      </c>
      <c r="F18" s="26">
        <f>priceGroundBeefDemand</f>
        <v>159</v>
      </c>
      <c r="G18" t="s">
        <v>9</v>
      </c>
    </row>
    <row r="19" spans="4:7" ht="12.75">
      <c r="D19">
        <v>-40</v>
      </c>
      <c r="F19" s="8">
        <v>90</v>
      </c>
      <c r="G19" t="s">
        <v>26</v>
      </c>
    </row>
    <row r="20" spans="4:7" ht="12.75">
      <c r="D20">
        <v>-1</v>
      </c>
      <c r="F20" s="8">
        <v>100</v>
      </c>
      <c r="G20" t="s">
        <v>25</v>
      </c>
    </row>
    <row r="21" spans="4:7" ht="12.75">
      <c r="D21">
        <v>-20</v>
      </c>
      <c r="F21" s="8">
        <v>100</v>
      </c>
      <c r="G21" t="s">
        <v>28</v>
      </c>
    </row>
    <row r="22" spans="4:7" ht="12.75">
      <c r="D22">
        <v>53.39200000000001</v>
      </c>
      <c r="F22" s="13">
        <v>100</v>
      </c>
      <c r="G22" t="s">
        <v>27</v>
      </c>
    </row>
    <row r="23" spans="6:7" ht="12.75">
      <c r="F23" s="13">
        <v>1000</v>
      </c>
      <c r="G23" t="s">
        <v>37</v>
      </c>
    </row>
    <row r="24" ht="12.75">
      <c r="F24" s="17">
        <f>IF(coefPriceGroundBeefSupply*priceGorundBeefSupply+coefFeederCattle*priceFeederCattle+coefCattleFeed*priceCattleFeed+coefExpectations*Expectations+coefTechnology*Technology&lt;0,0,NumberSellers*(coefPriceGroundBeefSupply*priceGorundBeefSupply+coefFeederCattle*priceFeederCattle+coefCattleFeed*priceCattleFeed+coefExpectations*Expectations+coefTechnology*Technology))</f>
        <v>1229200.0000000007</v>
      </c>
    </row>
    <row r="27" ht="12.75">
      <c r="E27" s="16" t="s">
        <v>49</v>
      </c>
    </row>
    <row r="28" spans="6:7" ht="12.75">
      <c r="F28" s="8">
        <f>priceGroundBeefDemand</f>
        <v>159</v>
      </c>
      <c r="G28" t="s">
        <v>9</v>
      </c>
    </row>
    <row r="29" spans="7:10" ht="51.75" thickBot="1">
      <c r="G29" s="6" t="s">
        <v>59</v>
      </c>
      <c r="H29" s="6" t="s">
        <v>12</v>
      </c>
      <c r="I29" s="6" t="s">
        <v>29</v>
      </c>
      <c r="J29" s="6" t="s">
        <v>38</v>
      </c>
    </row>
    <row r="30" spans="4:10" ht="12.75">
      <c r="D30">
        <v>99</v>
      </c>
      <c r="E30">
        <v>1229200</v>
      </c>
      <c r="F30">
        <v>629200.0000000007</v>
      </c>
      <c r="G30" s="4">
        <f>G31-PriceStep</f>
        <v>99</v>
      </c>
      <c r="H30" s="4">
        <f aca="true" t="shared" si="0" ref="H30:H38">IF(coefPriceGroundBeefDemand*G30+coefHamburgerBuns*priceHamburgerBuns+coefKetchup*priceKetchup+coefHotdogs*priceHotdogs+coefSaleenS7*priceSaleenS7+coefHouseholdIncomeSquared*HouseholdIncome^2+coefHouseholdIncome*HouseholdIncome+coefGroundBeefPreference*GroundBeefPreference&lt;0,0,NumberBuyers*(coefPriceGroundBeefDemand*G30+coefHamburgerBuns*priceHamburgerBuns+coefKetchup*priceKetchup+coefHotdogs*priceHotdogs+coefSaleenS7*priceSaleenS7+coefHouseholdIncomeSquared*HouseholdIncome^2+coefHouseholdIncome*HouseholdIncome+coefGroundBeefPreference*GroundBeefPreference))</f>
        <v>1229199.9999999998</v>
      </c>
      <c r="I30" s="4">
        <f aca="true" t="shared" si="1" ref="I30:I38">IF(coefPriceGroundBeefSupply*G30+coefFeederCattle*priceFeederCattle+coefCattleFeed*priceCattleFeed+coefExpectations*Expectations+coefTechnology*Technology&lt;0,0,NumberSellers*(coefPriceGroundBeefSupply*G30+coefFeederCattle*priceFeederCattle+coefCattleFeed*priceCattleFeed+coefExpectations*Expectations+coefTechnology*Technology))</f>
        <v>629200.0000000007</v>
      </c>
      <c r="J30" s="4" t="str">
        <f>IF(ROUND(H30-I30,0)&lt;0,"Surplus: "&amp;ROUND(I30-H30,0),IF(H30-I30&gt;0,"Shortage: "&amp;ROUND(H30-I30,0),"Equilibrium"))</f>
        <v>Shortage: 600000</v>
      </c>
    </row>
    <row r="31" spans="1:10" ht="12.75">
      <c r="A31" s="21" t="s">
        <v>43</v>
      </c>
      <c r="B31" s="22">
        <f>(+(NumberBuyers/NumberSellers)*(coefHamburgerBuns*priceHamburgerBuns+coefKetchup*priceKetchup+coefHotdogs*priceHotdogs+coefSaleenS7*priceSaleenS7+coefHouseholdIncomeSquared*HouseholdIncome^2+coefHouseholdIncome*HouseholdIncome+coefGroundBeefPreference*GroundBeefPreference)-(coefFeederCattle*priceFeederCattle+coefCattleFeed*priceCattleFeed+coefExpectations*Expectations+coefTechnology*Technology))/(coefPriceGroundBeefSupply-(NumberBuyers/NumberSellers)*coefPriceGroundBeefDemand)</f>
        <v>138.99999999999994</v>
      </c>
      <c r="D31">
        <v>109</v>
      </c>
      <c r="E31">
        <v>1179200</v>
      </c>
      <c r="F31">
        <v>729200.0000000007</v>
      </c>
      <c r="G31" s="4">
        <f>G32-PriceStep</f>
        <v>109</v>
      </c>
      <c r="H31" s="4">
        <f t="shared" si="0"/>
        <v>1179199.9999999998</v>
      </c>
      <c r="I31" s="4">
        <f t="shared" si="1"/>
        <v>729200.0000000007</v>
      </c>
      <c r="J31" s="4" t="str">
        <f aca="true" t="shared" si="2" ref="J31:J38">IF(ROUND(H31-I31,0)&lt;0,"Surplus: "&amp;ROUND(I31-H31,0),IF(H31-I31&gt;0,"Shortage: "&amp;ROUND(H31-I31,0),"Equilibrium"))</f>
        <v>Shortage: 450000</v>
      </c>
    </row>
    <row r="32" spans="1:10" ht="12.75">
      <c r="A32" s="21" t="s">
        <v>51</v>
      </c>
      <c r="B32" s="20">
        <f>NumberSellers*(coefPriceGroundBeefSupply*priceGorundBeefSupply+coefFeederCattle*priceFeederCattle+coefCattleFeed*priceCattleFeed+coefExpectations*Expectations+coefTechnology*Technology)</f>
        <v>1229200.0000000007</v>
      </c>
      <c r="D32">
        <v>119</v>
      </c>
      <c r="E32">
        <v>1129200</v>
      </c>
      <c r="F32">
        <v>829200.0000000007</v>
      </c>
      <c r="G32" s="4">
        <f>G33-PriceStep</f>
        <v>119</v>
      </c>
      <c r="H32" s="4">
        <f t="shared" si="0"/>
        <v>1129199.9999999998</v>
      </c>
      <c r="I32" s="4">
        <f t="shared" si="1"/>
        <v>829200.0000000007</v>
      </c>
      <c r="J32" s="4" t="str">
        <f t="shared" si="2"/>
        <v>Shortage: 300000</v>
      </c>
    </row>
    <row r="33" spans="4:10" ht="12.75">
      <c r="D33">
        <v>129</v>
      </c>
      <c r="E33">
        <v>1079200</v>
      </c>
      <c r="F33">
        <v>929200.0000000007</v>
      </c>
      <c r="G33" s="4">
        <f>G34-PriceStep</f>
        <v>129</v>
      </c>
      <c r="H33" s="4">
        <f t="shared" si="0"/>
        <v>1079199.9999999998</v>
      </c>
      <c r="I33" s="4">
        <f t="shared" si="1"/>
        <v>929200.0000000007</v>
      </c>
      <c r="J33" s="4" t="str">
        <f t="shared" si="2"/>
        <v>Shortage: 150000</v>
      </c>
    </row>
    <row r="34" spans="4:10" ht="12.75">
      <c r="D34">
        <v>139</v>
      </c>
      <c r="E34">
        <v>1029200</v>
      </c>
      <c r="F34">
        <v>1029200</v>
      </c>
      <c r="G34" s="4">
        <v>139</v>
      </c>
      <c r="H34" s="4">
        <f t="shared" si="0"/>
        <v>1029199.9999999998</v>
      </c>
      <c r="I34" s="4">
        <f t="shared" si="1"/>
        <v>1029200.0000000007</v>
      </c>
      <c r="J34" s="4" t="str">
        <f t="shared" si="2"/>
        <v>Equilibrium</v>
      </c>
    </row>
    <row r="35" spans="4:10" ht="12.75">
      <c r="D35">
        <v>149</v>
      </c>
      <c r="E35">
        <v>979200</v>
      </c>
      <c r="F35">
        <v>1129200</v>
      </c>
      <c r="G35" s="4">
        <f>G34+PriceStep</f>
        <v>149</v>
      </c>
      <c r="H35" s="4">
        <f t="shared" si="0"/>
        <v>979200</v>
      </c>
      <c r="I35" s="4">
        <f t="shared" si="1"/>
        <v>1129200.0000000007</v>
      </c>
      <c r="J35" s="4" t="str">
        <f t="shared" si="2"/>
        <v>Surplus: 150000</v>
      </c>
    </row>
    <row r="36" spans="4:10" ht="12.75">
      <c r="D36">
        <v>159</v>
      </c>
      <c r="E36">
        <v>929200</v>
      </c>
      <c r="F36">
        <v>1229200</v>
      </c>
      <c r="G36" s="4">
        <f>G35+PriceStep</f>
        <v>159</v>
      </c>
      <c r="H36" s="4">
        <f t="shared" si="0"/>
        <v>929200.0000000001</v>
      </c>
      <c r="I36" s="4">
        <f t="shared" si="1"/>
        <v>1229200.0000000007</v>
      </c>
      <c r="J36" s="4" t="str">
        <f t="shared" si="2"/>
        <v>Surplus: 300000</v>
      </c>
    </row>
    <row r="37" spans="4:10" ht="12.75">
      <c r="D37">
        <v>169</v>
      </c>
      <c r="E37">
        <v>879200</v>
      </c>
      <c r="F37">
        <v>1329200</v>
      </c>
      <c r="G37" s="4">
        <f>G36+PriceStep</f>
        <v>169</v>
      </c>
      <c r="H37" s="4">
        <f t="shared" si="0"/>
        <v>879200</v>
      </c>
      <c r="I37" s="4">
        <f t="shared" si="1"/>
        <v>1329200.0000000007</v>
      </c>
      <c r="J37" s="4" t="str">
        <f t="shared" si="2"/>
        <v>Surplus: 450000</v>
      </c>
    </row>
    <row r="38" spans="4:10" ht="12.75">
      <c r="D38">
        <v>179</v>
      </c>
      <c r="E38">
        <v>829200</v>
      </c>
      <c r="F38">
        <v>1429200</v>
      </c>
      <c r="G38" s="4">
        <f>G37+PriceStep</f>
        <v>179</v>
      </c>
      <c r="H38" s="4">
        <f t="shared" si="0"/>
        <v>829200</v>
      </c>
      <c r="I38" s="4">
        <f t="shared" si="1"/>
        <v>1429200.0000000007</v>
      </c>
      <c r="J38" s="4" t="str">
        <f t="shared" si="2"/>
        <v>Surplus: 600000</v>
      </c>
    </row>
    <row r="39" ht="12.75">
      <c r="E39">
        <v>50</v>
      </c>
    </row>
    <row r="40" ht="12.75">
      <c r="E40" s="16" t="s">
        <v>50</v>
      </c>
    </row>
    <row r="41" spans="2:8" ht="12.75">
      <c r="B41" s="18" t="s">
        <v>48</v>
      </c>
      <c r="C41" s="18" t="s">
        <v>44</v>
      </c>
      <c r="D41" s="19" t="s">
        <v>43</v>
      </c>
      <c r="E41" s="18" t="s">
        <v>45</v>
      </c>
      <c r="F41" s="18" t="s">
        <v>47</v>
      </c>
      <c r="G41" s="18" t="s">
        <v>46</v>
      </c>
      <c r="H41" s="18"/>
    </row>
    <row r="42" spans="2:8" ht="12.75">
      <c r="B42" s="18">
        <v>1</v>
      </c>
      <c r="C42" s="18">
        <f>priceGroundBeefDemand</f>
        <v>159</v>
      </c>
      <c r="D42" s="19">
        <f>(+(NumberBuyers/NumberSellers)*(coefHamburgerBuns*priceHamburgerBuns+coefKetchup*priceKetchup+coefHotdogs*priceHotdogs+coefSaleenS7*priceSaleenS7+coefHouseholdIncomeSquared*HouseholdIncome^2+coefHouseholdIncome*HouseholdIncome+coefGroundBeefPreference*GroundBeefPreference)-(coefFeederCattle*priceFeederCattle+coefCattleFeed*priceCattleFeed+coefExpectations*Expectations+coefTechnology*Technology))/(coefPriceGroundBeefSupply-(NumberBuyers/NumberSellers)*coefPriceGroundBeefDemand)</f>
        <v>138.99999999999994</v>
      </c>
      <c r="E42" s="18">
        <f>C42-D42</f>
        <v>20.000000000000057</v>
      </c>
      <c r="F42" s="18">
        <f>E39/100</f>
        <v>0.5</v>
      </c>
      <c r="G42" s="18">
        <f>IF(E42&gt;0,INT(C42-F42*E42),ROUND(C42-F42*E42,0))</f>
        <v>149</v>
      </c>
      <c r="H42" s="18"/>
    </row>
  </sheetData>
  <sheetProtection/>
  <conditionalFormatting sqref="H30:H38">
    <cfRule type="expression" priority="1" dxfId="1" stopIfTrue="1">
      <formula>$F$28=G30</formula>
    </cfRule>
  </conditionalFormatting>
  <conditionalFormatting sqref="I30:I38">
    <cfRule type="expression" priority="2" dxfId="1" stopIfTrue="1">
      <formula>$F$28=G30</formula>
    </cfRule>
  </conditionalFormatting>
  <conditionalFormatting sqref="J30:J38">
    <cfRule type="expression" priority="3" dxfId="1" stopIfTrue="1">
      <formula>$F$28=G30</formula>
    </cfRule>
  </conditionalFormatting>
  <conditionalFormatting sqref="G30:G38">
    <cfRule type="cellIs" priority="4" dxfId="1" operator="equal" stopIfTrue="1">
      <formula>$F$28</formula>
    </cfRule>
  </conditionalFormatting>
  <conditionalFormatting sqref="A31:B32">
    <cfRule type="expression" priority="5" dxfId="0" stopIfTrue="1">
      <formula>ABS($E$42)&gt;0.5</formula>
    </cfRule>
  </conditionalFormatting>
  <hyperlinks>
    <hyperlink ref="J9" r:id="rId1" display="http://www.saleen.com/"/>
  </hyperlinks>
  <printOptions/>
  <pageMargins left="0.75" right="0.75" top="1" bottom="1" header="0.5" footer="0.5"/>
  <pageSetup horizontalDpi="600" verticalDpi="600" orientation="portrait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F25"/>
  <sheetViews>
    <sheetView showGridLines="0"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30</v>
      </c>
    </row>
    <row r="3" ht="14.25">
      <c r="F3" t="s">
        <v>8</v>
      </c>
    </row>
    <row r="4" spans="1:2" ht="12.75">
      <c r="A4" s="14">
        <v>-0.001</v>
      </c>
      <c r="B4" s="3" t="s">
        <v>4</v>
      </c>
    </row>
    <row r="5" spans="1:2" ht="12.75">
      <c r="A5" s="14">
        <v>0.1</v>
      </c>
      <c r="B5" s="3" t="s">
        <v>5</v>
      </c>
    </row>
    <row r="7" spans="1:2" ht="13.5" thickBot="1">
      <c r="A7" s="5" t="s">
        <v>6</v>
      </c>
      <c r="B7" s="5" t="s">
        <v>7</v>
      </c>
    </row>
    <row r="8" spans="1:2" ht="12.75">
      <c r="A8" s="4">
        <v>0</v>
      </c>
      <c r="B8" s="4">
        <f aca="true" t="shared" si="0" ref="B8:B17">a*A8^2+b*A8</f>
        <v>0</v>
      </c>
    </row>
    <row r="9" spans="1:2" ht="12.75">
      <c r="A9" s="2">
        <v>10</v>
      </c>
      <c r="B9" s="2">
        <f t="shared" si="0"/>
        <v>0.9</v>
      </c>
    </row>
    <row r="10" spans="1:2" ht="12.75">
      <c r="A10" s="2">
        <v>20</v>
      </c>
      <c r="B10" s="2">
        <f t="shared" si="0"/>
        <v>1.6</v>
      </c>
    </row>
    <row r="11" spans="1:2" ht="12.75">
      <c r="A11" s="2">
        <v>30</v>
      </c>
      <c r="B11" s="2">
        <f t="shared" si="0"/>
        <v>2.1</v>
      </c>
    </row>
    <row r="12" spans="1:2" ht="12.75">
      <c r="A12" s="2">
        <v>40</v>
      </c>
      <c r="B12" s="2">
        <f t="shared" si="0"/>
        <v>2.4</v>
      </c>
    </row>
    <row r="13" spans="1:2" ht="12.75">
      <c r="A13" s="2">
        <v>50</v>
      </c>
      <c r="B13" s="2">
        <f t="shared" si="0"/>
        <v>2.5</v>
      </c>
    </row>
    <row r="14" spans="1:2" ht="12.75">
      <c r="A14" s="2">
        <v>60</v>
      </c>
      <c r="B14" s="2">
        <f t="shared" si="0"/>
        <v>2.4</v>
      </c>
    </row>
    <row r="15" spans="1:2" ht="12.75">
      <c r="A15" s="2">
        <v>70</v>
      </c>
      <c r="B15" s="2">
        <f t="shared" si="0"/>
        <v>2.0999999999999996</v>
      </c>
    </row>
    <row r="16" spans="1:2" ht="12.75">
      <c r="A16" s="2">
        <v>80</v>
      </c>
      <c r="B16" s="2">
        <f t="shared" si="0"/>
        <v>1.5999999999999996</v>
      </c>
    </row>
    <row r="17" spans="1:2" ht="12.75">
      <c r="A17" s="2">
        <v>90</v>
      </c>
      <c r="B17" s="2">
        <f t="shared" si="0"/>
        <v>0.9000000000000004</v>
      </c>
    </row>
    <row r="19" ht="12.75">
      <c r="A19" t="s">
        <v>31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Supply and Demand</dc:title>
  <dc:subject/>
  <dc:creator>Humberto Barreto</dc:creator>
  <cp:keywords/>
  <dc:description/>
  <cp:lastModifiedBy>Humberto Barreto</cp:lastModifiedBy>
  <dcterms:created xsi:type="dcterms:W3CDTF">2004-08-11T16:02:14Z</dcterms:created>
  <dcterms:modified xsi:type="dcterms:W3CDTF">2011-06-13T20:09:38Z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