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5040" windowHeight="4410" activeTab="0"/>
  </bookViews>
  <sheets>
    <sheet name="Intro" sheetId="1" r:id="rId1"/>
    <sheet name="Graph1" sheetId="2" r:id="rId2"/>
    <sheet name="Graph2" sheetId="3" r:id="rId3"/>
    <sheet name="Graph3" sheetId="4" r:id="rId4"/>
  </sheets>
  <definedNames>
    <definedName name="solver_adj" localSheetId="1" hidden="1">'Graph1'!$E$40</definedName>
    <definedName name="solver_adj" localSheetId="2" hidden="1">'Graph2'!$E$40</definedName>
    <definedName name="solver_adj" localSheetId="3" hidden="1">'Graph3'!$E$40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lhs1" localSheetId="1" hidden="1">'Graph1'!$E$40</definedName>
    <definedName name="solver_lhs1" localSheetId="2" hidden="1">'Graph2'!$E$40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um" localSheetId="1" hidden="1">1</definedName>
    <definedName name="solver_num" localSheetId="2" hidden="1">1</definedName>
    <definedName name="solver_num" localSheetId="3" hidden="1">0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1" hidden="1">'Graph1'!$B$42</definedName>
    <definedName name="solver_opt" localSheetId="2" hidden="1">'Graph2'!$B$42</definedName>
    <definedName name="solver_opt" localSheetId="3" hidden="1">'Graph3'!$B$42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el1" localSheetId="1" hidden="1">3</definedName>
    <definedName name="solver_rel1" localSheetId="2" hidden="1">3</definedName>
    <definedName name="solver_rhs1" localSheetId="1" hidden="1">0</definedName>
    <definedName name="solver_rhs1" localSheetId="2" hidden="1">0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val" localSheetId="1" hidden="1">0</definedName>
    <definedName name="solver_val" localSheetId="2" hidden="1">0</definedName>
    <definedName name="solver_val" localSheetId="3" hidden="1">0</definedName>
    <definedName name="x" localSheetId="1">'Graph1'!$E$40</definedName>
    <definedName name="x" localSheetId="3">'Graph3'!$E$40</definedName>
    <definedName name="x">'Graph2'!$E$40</definedName>
  </definedNames>
  <calcPr fullCalcOnLoad="1"/>
</workbook>
</file>

<file path=xl/sharedStrings.xml><?xml version="1.0" encoding="utf-8"?>
<sst xmlns="http://schemas.openxmlformats.org/spreadsheetml/2006/main" count="142" uniqueCount="54">
  <si>
    <t>x</t>
  </si>
  <si>
    <t>tb</t>
  </si>
  <si>
    <t>tc</t>
  </si>
  <si>
    <t>nb</t>
  </si>
  <si>
    <t>mb</t>
  </si>
  <si>
    <t>mc</t>
  </si>
  <si>
    <t>mnb</t>
  </si>
  <si>
    <t>ScrollBar</t>
  </si>
  <si>
    <t>x axis</t>
  </si>
  <si>
    <t>Choice Variable</t>
  </si>
  <si>
    <t>Total Benefit</t>
  </si>
  <si>
    <t>Goal: max Total Benefit</t>
  </si>
  <si>
    <t>Total Cost</t>
  </si>
  <si>
    <t>Total Net Benefit</t>
  </si>
  <si>
    <t>value of x (the choice variable)</t>
  </si>
  <si>
    <t>Use the scroll bar to set the value of x.</t>
  </si>
  <si>
    <t>This workbook shows how marginalism works and how Excel's Solver can be used to solve an optimization problem.</t>
  </si>
  <si>
    <t>There are two basic approaches to solving optimization problems:</t>
  </si>
  <si>
    <t>1) Direct Method</t>
  </si>
  <si>
    <t>2) Method of Marginalism</t>
  </si>
  <si>
    <t>The Direct Method is easy to understand.  It is based on having a complete map of all of the possibilities and outcomes,</t>
  </si>
  <si>
    <t>then simply choosing the best one.</t>
  </si>
  <si>
    <t>Marginalism is more elegant and, often, the only practical approach.  It evaluates a position by considering what happens</t>
  </si>
  <si>
    <t xml:space="preserve">if there is a movement away from the position.  </t>
  </si>
  <si>
    <t>So, you're on a mountain and you want to find the top.  Simple. Get on a plane and fly over the mountain. Identify the top when you see it.  Case closed.</t>
  </si>
  <si>
    <t>Of course you can.  Here's how: from wherever you are, start walking.</t>
  </si>
  <si>
    <t>There are three possibilities for the result of your next step:</t>
  </si>
  <si>
    <t>1) Improvement -- keep walking in that direction</t>
  </si>
  <si>
    <t>2) Deterioration -- move in the opposite direction</t>
  </si>
  <si>
    <t>3) No change</t>
  </si>
  <si>
    <t>Perhaps you are dubious?  "What if the mountain has a local max, i.e., a high spot that's not the true mountain top?"</t>
  </si>
  <si>
    <t>That's a definite problem with marginalism.</t>
  </si>
  <si>
    <t>Direct</t>
  </si>
  <si>
    <t>Method</t>
  </si>
  <si>
    <t>Graphs</t>
  </si>
  <si>
    <t>Marginalism</t>
  </si>
  <si>
    <t>Using Excel's Solver to Find the Optimal Solution</t>
  </si>
  <si>
    <t>Total Benefit is 140*SQRT(x)</t>
  </si>
  <si>
    <t>Total Cost is 30*x</t>
  </si>
  <si>
    <r>
      <t>Total Cost is x</t>
    </r>
    <r>
      <rPr>
        <vertAlign val="superscript"/>
        <sz val="10"/>
        <rFont val="Arial"/>
        <family val="2"/>
      </rPr>
      <t>2</t>
    </r>
  </si>
  <si>
    <t>Use the Zoom control to make sure all four graphs are visible on the screen.</t>
  </si>
  <si>
    <t>We can ignore this issue because we will always work with "well-behaved" mountains, but you should remember that the method is not foolproof.</t>
  </si>
  <si>
    <t>If there's no change in any direction, you know you are on a flat spot, and, thus, at the TOP.</t>
  </si>
  <si>
    <r>
      <t xml:space="preserve">Same as </t>
    </r>
    <r>
      <rPr>
        <i/>
        <sz val="10"/>
        <color indexed="10"/>
        <rFont val="Arial"/>
        <family val="2"/>
      </rPr>
      <t>Graph2</t>
    </r>
    <r>
      <rPr>
        <sz val="10"/>
        <color indexed="10"/>
        <rFont val="Arial"/>
        <family val="2"/>
      </rPr>
      <t xml:space="preserve"> sheet except the Total Cost is different.</t>
    </r>
  </si>
  <si>
    <r>
      <t xml:space="preserve">Same as </t>
    </r>
    <r>
      <rPr>
        <i/>
        <sz val="10"/>
        <color indexed="10"/>
        <rFont val="Arial"/>
        <family val="2"/>
      </rPr>
      <t>Graph1</t>
    </r>
    <r>
      <rPr>
        <sz val="10"/>
        <color indexed="10"/>
        <rFont val="Arial"/>
        <family val="2"/>
      </rPr>
      <t xml:space="preserve"> sheet except the Total Cost is different.</t>
    </r>
  </si>
  <si>
    <r>
      <t>Total Cost is a + 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where </t>
    </r>
    <r>
      <rPr>
        <b/>
        <i/>
        <sz val="10"/>
        <rFont val="Arial"/>
        <family val="2"/>
      </rPr>
      <t>a is unknown</t>
    </r>
  </si>
  <si>
    <r>
      <t xml:space="preserve">The three </t>
    </r>
    <r>
      <rPr>
        <i/>
        <sz val="10"/>
        <rFont val="Arial"/>
        <family val="2"/>
      </rPr>
      <t>Graph</t>
    </r>
    <r>
      <rPr>
        <sz val="10"/>
        <rFont val="Arial"/>
        <family val="0"/>
      </rPr>
      <t xml:space="preserve"> sheets are set up exactly the same way.  </t>
    </r>
  </si>
  <si>
    <r>
      <t xml:space="preserve">The only difference is that </t>
    </r>
    <r>
      <rPr>
        <i/>
        <sz val="10"/>
        <rFont val="Arial"/>
        <family val="2"/>
      </rPr>
      <t>Graph1</t>
    </r>
    <r>
      <rPr>
        <sz val="10"/>
        <rFont val="Arial"/>
        <family val="0"/>
      </rPr>
      <t xml:space="preserve"> has a linear total cost, while </t>
    </r>
    <r>
      <rPr>
        <i/>
        <sz val="10"/>
        <rFont val="Arial"/>
        <family val="2"/>
      </rPr>
      <t>Graph2</t>
    </r>
    <r>
      <rPr>
        <sz val="10"/>
        <rFont val="Arial"/>
        <family val="0"/>
      </rPr>
      <t xml:space="preserve"> has a curve, and </t>
    </r>
    <r>
      <rPr>
        <i/>
        <sz val="10"/>
        <rFont val="Arial"/>
        <family val="2"/>
      </rPr>
      <t>Graph3's</t>
    </r>
    <r>
      <rPr>
        <sz val="10"/>
        <rFont val="Arial"/>
        <family val="0"/>
      </rPr>
      <t xml:space="preserve"> total cost has a randomly generated intercept.</t>
    </r>
  </si>
  <si>
    <t>So, suppose that you're on a mountain, but not only do you not have a plane, you're blindfolded.  Can you still find the top of the mountain?</t>
  </si>
  <si>
    <t>The graphs in this workbook are designed to help you understand why marginalism works.</t>
  </si>
  <si>
    <t>Key Concept</t>
  </si>
  <si>
    <t>At a given x, if Marginal Benefit &lt; Marginal Cost, then increase x.</t>
  </si>
  <si>
    <t>At a given x, if Marginal Benefit &gt; Marginal Cost, then decrease x.</t>
  </si>
  <si>
    <t>At a given x, if Marginal Benefit = Marginal Cost, then you have found the best x because the difference between Total Benefit and Total Cost will be maximized.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</si>
</sst>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"/>
  </numFmts>
  <fonts count="51">
    <font>
      <sz val="10"/>
      <name val="Arial"/>
      <family val="0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5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.25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 horizontal="center"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1" fontId="3" fillId="34" borderId="0" xfId="0" applyNumberFormat="1" applyFont="1" applyFill="1" applyAlignment="1">
      <alignment/>
    </xf>
    <xf numFmtId="170" fontId="3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Benefit and </a:t>
            </a:r>
            <a:r>
              <a:rPr lang="en-US" cap="none" sz="9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Total Cost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8525"/>
          <c:w val="0.8845"/>
          <c:h val="0.809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Graph1!$U$6</c:f>
              <c:strCache>
                <c:ptCount val="1"/>
                <c:pt idx="0">
                  <c:v>tb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Graph1!$T$7:$T$36</c:f>
              <c:numCache/>
            </c:numRef>
          </c:xVal>
          <c:yVal>
            <c:numRef>
              <c:f>Graph1!$U$7:$U$36</c:f>
              <c:numCache/>
            </c:numRef>
          </c:yVal>
          <c:smooth val="0"/>
        </c:ser>
        <c:ser>
          <c:idx val="1"/>
          <c:order val="1"/>
          <c:tx>
            <c:strRef>
              <c:f>Graph1!$V$6</c:f>
              <c:strCache>
                <c:ptCount val="1"/>
                <c:pt idx="0">
                  <c:v>tc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Graph1!$T$7:$T$36</c:f>
              <c:numCache/>
            </c:numRef>
          </c:xVal>
          <c:yVal>
            <c:numRef>
              <c:f>Graph1!$V$7:$V$36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2"/>
            <c:spPr>
              <a:ln w="12700">
                <a:solidFill>
                  <a:srgbClr val="008000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2"/>
              <c:delete val="1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Graph1!$AA$7:$AA$9</c:f>
              <c:numCache/>
            </c:numRef>
          </c:xVal>
          <c:yVal>
            <c:numRef>
              <c:f>Graph1!$AB$7:$AB$9</c:f>
              <c:numCache/>
            </c:numRef>
          </c:yVal>
          <c:smooth val="0"/>
        </c:ser>
        <c:axId val="18307142"/>
        <c:axId val="30546551"/>
      </c:scatterChart>
      <c:valAx>
        <c:axId val="18307142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Choice Variable x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46551"/>
        <c:crosses val="autoZero"/>
        <c:crossBetween val="midCat"/>
        <c:dispUnits/>
      </c:valAx>
      <c:valAx>
        <c:axId val="3054655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071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Total Net Benefit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7925"/>
          <c:w val="0.88425"/>
          <c:h val="0.816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Graph3!$U$6</c:f>
              <c:strCache>
                <c:ptCount val="1"/>
                <c:pt idx="0">
                  <c:v>tb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Graph3!$T$7:$T$36</c:f>
              <c:numCache/>
            </c:numRef>
          </c:xVal>
          <c:yVal>
            <c:numRef>
              <c:f>Graph3!$W$7:$W$36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3175">
                <a:solidFill>
                  <a:srgbClr val="008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Graph3!$AA$7:$AA$8</c:f>
              <c:numCache/>
            </c:numRef>
          </c:xVal>
          <c:yVal>
            <c:numRef>
              <c:f>Graph3!$AD$7:$AD$8</c:f>
              <c:numCache/>
            </c:numRef>
          </c:yVal>
          <c:smooth val="0"/>
        </c:ser>
        <c:axId val="23948800"/>
        <c:axId val="14212609"/>
      </c:scatterChart>
      <c:valAx>
        <c:axId val="23948800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Choice Variable x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12609"/>
        <c:crosses val="autoZero"/>
        <c:crossBetween val="midCat"/>
        <c:dispUnits/>
      </c:valAx>
      <c:valAx>
        <c:axId val="1421260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488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Marginal Benefit and </a:t>
            </a:r>
            <a:r>
              <a:rPr lang="en-US" cap="none" sz="9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Marginal Cost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805"/>
          <c:w val="0.8845"/>
          <c:h val="0.81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Graph3!$U$6</c:f>
              <c:strCache>
                <c:ptCount val="1"/>
                <c:pt idx="0">
                  <c:v>tb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Graph3!$T$7:$T$36</c:f>
              <c:numCache/>
            </c:numRef>
          </c:xVal>
          <c:yVal>
            <c:numRef>
              <c:f>Graph3!$X$7:$X$36</c:f>
              <c:numCache/>
            </c:numRef>
          </c:yVal>
          <c:smooth val="0"/>
        </c:ser>
        <c:ser>
          <c:idx val="1"/>
          <c:order val="1"/>
          <c:tx>
            <c:strRef>
              <c:f>Graph3!$V$6</c:f>
              <c:strCache>
                <c:ptCount val="1"/>
                <c:pt idx="0">
                  <c:v>tc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Graph3!$T$7:$T$36</c:f>
              <c:numCache/>
            </c:numRef>
          </c:xVal>
          <c:yVal>
            <c:numRef>
              <c:f>Graph3!$Y$7:$Y$36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2"/>
            <c:spPr>
              <a:ln w="12700">
                <a:solidFill>
                  <a:srgbClr val="008000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2"/>
              <c:delete val="1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Graph3!$AA$7:$AA$9</c:f>
              <c:numCache/>
            </c:numRef>
          </c:xVal>
          <c:yVal>
            <c:numRef>
              <c:f>Graph3!$AF$7:$AF$9</c:f>
              <c:numCache/>
            </c:numRef>
          </c:yVal>
          <c:smooth val="0"/>
        </c:ser>
        <c:axId val="60804618"/>
        <c:axId val="10370651"/>
      </c:scatterChart>
      <c:valAx>
        <c:axId val="6080461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Choice Variable x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0651"/>
        <c:crosses val="autoZero"/>
        <c:crossBetween val="midCat"/>
        <c:dispUnits/>
      </c:valAx>
      <c:valAx>
        <c:axId val="10370651"/>
        <c:scaling>
          <c:orientation val="minMax"/>
          <c:max val="8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 per unit of x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46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Marginal Net Benefit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7925"/>
          <c:w val="0.88425"/>
          <c:h val="0.816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Graph3!$U$6</c:f>
              <c:strCache>
                <c:ptCount val="1"/>
                <c:pt idx="0">
                  <c:v>tb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Graph3!$T$7:$T$36</c:f>
              <c:numCache/>
            </c:numRef>
          </c:xVal>
          <c:yVal>
            <c:numRef>
              <c:f>Graph3!$Z$7:$Z$36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Graph3!$AA$7:$AA$8</c:f>
              <c:numCache/>
            </c:numRef>
          </c:xVal>
          <c:yVal>
            <c:numRef>
              <c:f>Graph3!$AH$7:$AH$8</c:f>
              <c:numCache/>
            </c:numRef>
          </c:yVal>
          <c:smooth val="0"/>
        </c:ser>
        <c:axId val="26226996"/>
        <c:axId val="34716373"/>
      </c:scatterChart>
      <c:valAx>
        <c:axId val="26226996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Choice Variable x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16373"/>
        <c:crosses val="autoZero"/>
        <c:crossBetween val="midCat"/>
        <c:dispUnits/>
      </c:valAx>
      <c:valAx>
        <c:axId val="34716373"/>
        <c:scaling>
          <c:orientation val="minMax"/>
          <c:max val="8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 per unit of x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269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Total Net Benefit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8475"/>
          <c:w val="0.88425"/>
          <c:h val="0.81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Graph1!$U$6</c:f>
              <c:strCache>
                <c:ptCount val="1"/>
                <c:pt idx="0">
                  <c:v>tb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Graph1!$T$7:$T$36</c:f>
              <c:numCache/>
            </c:numRef>
          </c:xVal>
          <c:yVal>
            <c:numRef>
              <c:f>Graph1!$W$7:$W$36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3175">
                <a:solidFill>
                  <a:srgbClr val="008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Graph1!$AA$7:$AA$8</c:f>
              <c:numCache/>
            </c:numRef>
          </c:xVal>
          <c:yVal>
            <c:numRef>
              <c:f>Graph1!$AD$7:$AD$8</c:f>
              <c:numCache/>
            </c:numRef>
          </c:yVal>
          <c:smooth val="0"/>
        </c:ser>
        <c:axId val="6483504"/>
        <c:axId val="58351537"/>
      </c:scatterChart>
      <c:valAx>
        <c:axId val="6483504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Choice Variable x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1537"/>
        <c:crosses val="autoZero"/>
        <c:crossBetween val="midCat"/>
        <c:dispUnits/>
      </c:valAx>
      <c:valAx>
        <c:axId val="5835153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350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Marginal Benefit and </a:t>
            </a:r>
            <a:r>
              <a:rPr lang="en-US" cap="none" sz="9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Marginal Cost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8525"/>
          <c:w val="0.8845"/>
          <c:h val="0.809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Graph1!$U$6</c:f>
              <c:strCache>
                <c:ptCount val="1"/>
                <c:pt idx="0">
                  <c:v>tb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Graph1!$T$7:$T$36</c:f>
              <c:numCache/>
            </c:numRef>
          </c:xVal>
          <c:yVal>
            <c:numRef>
              <c:f>Graph1!$X$7:$X$36</c:f>
              <c:numCache/>
            </c:numRef>
          </c:yVal>
          <c:smooth val="0"/>
        </c:ser>
        <c:ser>
          <c:idx val="1"/>
          <c:order val="1"/>
          <c:tx>
            <c:strRef>
              <c:f>Graph1!$V$6</c:f>
              <c:strCache>
                <c:ptCount val="1"/>
                <c:pt idx="0">
                  <c:v>tc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Graph1!$T$7:$T$36</c:f>
              <c:numCache/>
            </c:numRef>
          </c:xVal>
          <c:yVal>
            <c:numRef>
              <c:f>Graph1!$Y$7:$Y$36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2"/>
            <c:spPr>
              <a:ln w="12700">
                <a:solidFill>
                  <a:srgbClr val="008000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2"/>
              <c:delete val="1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Graph1!$AA$7:$AA$9</c:f>
              <c:numCache/>
            </c:numRef>
          </c:xVal>
          <c:yVal>
            <c:numRef>
              <c:f>Graph1!$AF$7:$AF$9</c:f>
              <c:numCache/>
            </c:numRef>
          </c:yVal>
          <c:smooth val="0"/>
        </c:ser>
        <c:axId val="55401786"/>
        <c:axId val="28854027"/>
      </c:scatterChart>
      <c:valAx>
        <c:axId val="55401786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Choice Variable x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4027"/>
        <c:crosses val="autoZero"/>
        <c:crossBetween val="midCat"/>
        <c:dispUnits/>
      </c:valAx>
      <c:valAx>
        <c:axId val="28854027"/>
        <c:scaling>
          <c:orientation val="minMax"/>
          <c:max val="8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 per unit of x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017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Marginal Net Benefit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8475"/>
          <c:w val="0.88425"/>
          <c:h val="0.81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Graph1!$U$6</c:f>
              <c:strCache>
                <c:ptCount val="1"/>
                <c:pt idx="0">
                  <c:v>tb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Graph1!$T$7:$T$36</c:f>
              <c:numCache/>
            </c:numRef>
          </c:xVal>
          <c:yVal>
            <c:numRef>
              <c:f>Graph1!$Z$7:$Z$36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Graph1!$AA$7:$AA$8</c:f>
              <c:numCache/>
            </c:numRef>
          </c:xVal>
          <c:yVal>
            <c:numRef>
              <c:f>Graph1!$AH$7:$AH$8</c:f>
              <c:numCache/>
            </c:numRef>
          </c:yVal>
          <c:smooth val="0"/>
        </c:ser>
        <c:axId val="58359652"/>
        <c:axId val="55474821"/>
      </c:scatterChart>
      <c:valAx>
        <c:axId val="58359652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Choice Variable x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74821"/>
        <c:crosses val="autoZero"/>
        <c:crossBetween val="midCat"/>
        <c:dispUnits/>
      </c:valAx>
      <c:valAx>
        <c:axId val="55474821"/>
        <c:scaling>
          <c:orientation val="minMax"/>
          <c:max val="8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 per unit of x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96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Benefit and </a:t>
            </a:r>
            <a:r>
              <a:rPr lang="en-US" cap="none" sz="9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Total Cost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805"/>
          <c:w val="0.8845"/>
          <c:h val="0.81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Graph2!$U$6</c:f>
              <c:strCache>
                <c:ptCount val="1"/>
                <c:pt idx="0">
                  <c:v>tb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Graph2!$T$7:$T$36</c:f>
              <c:numCache/>
            </c:numRef>
          </c:xVal>
          <c:yVal>
            <c:numRef>
              <c:f>Graph2!$U$7:$U$36</c:f>
              <c:numCache/>
            </c:numRef>
          </c:yVal>
          <c:smooth val="0"/>
        </c:ser>
        <c:ser>
          <c:idx val="1"/>
          <c:order val="1"/>
          <c:tx>
            <c:strRef>
              <c:f>Graph2!$V$6</c:f>
              <c:strCache>
                <c:ptCount val="1"/>
                <c:pt idx="0">
                  <c:v>tc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Graph2!$T$7:$T$36</c:f>
              <c:numCache/>
            </c:numRef>
          </c:xVal>
          <c:yVal>
            <c:numRef>
              <c:f>Graph2!$V$7:$V$36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2"/>
            <c:spPr>
              <a:ln w="12700">
                <a:solidFill>
                  <a:srgbClr val="008000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2"/>
              <c:delete val="1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Graph2!$AA$7:$AA$9</c:f>
              <c:numCache/>
            </c:numRef>
          </c:xVal>
          <c:yVal>
            <c:numRef>
              <c:f>Graph2!$AB$7:$AB$9</c:f>
              <c:numCache/>
            </c:numRef>
          </c:yVal>
          <c:smooth val="0"/>
        </c:ser>
        <c:axId val="29511342"/>
        <c:axId val="64275487"/>
      </c:scatterChart>
      <c:valAx>
        <c:axId val="29511342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Choice Variable x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75487"/>
        <c:crosses val="autoZero"/>
        <c:crossBetween val="midCat"/>
        <c:dispUnits/>
      </c:valAx>
      <c:valAx>
        <c:axId val="6427548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113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Total Net Benefit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7925"/>
          <c:w val="0.88425"/>
          <c:h val="0.816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Graph2!$U$6</c:f>
              <c:strCache>
                <c:ptCount val="1"/>
                <c:pt idx="0">
                  <c:v>tb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Graph2!$T$7:$T$36</c:f>
              <c:numCache/>
            </c:numRef>
          </c:xVal>
          <c:yVal>
            <c:numRef>
              <c:f>Graph2!$W$7:$W$36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3175">
                <a:solidFill>
                  <a:srgbClr val="008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Graph2!$AA$7:$AA$8</c:f>
              <c:numCache/>
            </c:numRef>
          </c:xVal>
          <c:yVal>
            <c:numRef>
              <c:f>Graph2!$AD$7:$AD$8</c:f>
              <c:numCache/>
            </c:numRef>
          </c:yVal>
          <c:smooth val="0"/>
        </c:ser>
        <c:axId val="41608472"/>
        <c:axId val="38931929"/>
      </c:scatterChart>
      <c:valAx>
        <c:axId val="41608472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Choice Variable x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31929"/>
        <c:crosses val="autoZero"/>
        <c:crossBetween val="midCat"/>
        <c:dispUnits/>
      </c:valAx>
      <c:valAx>
        <c:axId val="3893192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0847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Marginal Benefit and </a:t>
            </a:r>
            <a:r>
              <a:rPr lang="en-US" cap="none" sz="9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Marginal Cost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805"/>
          <c:w val="0.8845"/>
          <c:h val="0.81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Graph2!$U$6</c:f>
              <c:strCache>
                <c:ptCount val="1"/>
                <c:pt idx="0">
                  <c:v>tb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Graph2!$T$7:$T$36</c:f>
              <c:numCache/>
            </c:numRef>
          </c:xVal>
          <c:yVal>
            <c:numRef>
              <c:f>Graph2!$X$7:$X$36</c:f>
              <c:numCache/>
            </c:numRef>
          </c:yVal>
          <c:smooth val="0"/>
        </c:ser>
        <c:ser>
          <c:idx val="1"/>
          <c:order val="1"/>
          <c:tx>
            <c:strRef>
              <c:f>Graph2!$V$6</c:f>
              <c:strCache>
                <c:ptCount val="1"/>
                <c:pt idx="0">
                  <c:v>tc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Graph2!$T$7:$T$36</c:f>
              <c:numCache/>
            </c:numRef>
          </c:xVal>
          <c:yVal>
            <c:numRef>
              <c:f>Graph2!$Y$7:$Y$36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2"/>
            <c:spPr>
              <a:ln w="12700">
                <a:solidFill>
                  <a:srgbClr val="008000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2"/>
              <c:delete val="1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Graph2!$AA$7:$AA$9</c:f>
              <c:numCache/>
            </c:numRef>
          </c:xVal>
          <c:yVal>
            <c:numRef>
              <c:f>Graph2!$AF$7:$AF$9</c:f>
              <c:numCache/>
            </c:numRef>
          </c:yVal>
          <c:smooth val="0"/>
        </c:ser>
        <c:axId val="14843042"/>
        <c:axId val="66478515"/>
      </c:scatterChart>
      <c:valAx>
        <c:axId val="14843042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Choice Variable x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78515"/>
        <c:crosses val="autoZero"/>
        <c:crossBetween val="midCat"/>
        <c:dispUnits/>
      </c:valAx>
      <c:valAx>
        <c:axId val="66478515"/>
        <c:scaling>
          <c:orientation val="minMax"/>
          <c:max val="8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 per unit of x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30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Marginal Net Benefit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7925"/>
          <c:w val="0.88425"/>
          <c:h val="0.816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Graph2!$U$6</c:f>
              <c:strCache>
                <c:ptCount val="1"/>
                <c:pt idx="0">
                  <c:v>tb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Graph2!$T$7:$T$36</c:f>
              <c:numCache/>
            </c:numRef>
          </c:xVal>
          <c:yVal>
            <c:numRef>
              <c:f>Graph2!$Z$7:$Z$36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Graph2!$AA$7:$AA$8</c:f>
              <c:numCache/>
            </c:numRef>
          </c:xVal>
          <c:yVal>
            <c:numRef>
              <c:f>Graph2!$AH$7:$AH$8</c:f>
              <c:numCache/>
            </c:numRef>
          </c:yVal>
          <c:smooth val="0"/>
        </c:ser>
        <c:axId val="61435724"/>
        <c:axId val="16050605"/>
      </c:scatterChart>
      <c:valAx>
        <c:axId val="61435724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Choice Variable x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50605"/>
        <c:crosses val="autoZero"/>
        <c:crossBetween val="midCat"/>
        <c:dispUnits/>
      </c:valAx>
      <c:valAx>
        <c:axId val="16050605"/>
        <c:scaling>
          <c:orientation val="minMax"/>
          <c:max val="8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 per unit of x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3572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Benefit and </a:t>
            </a:r>
            <a:r>
              <a:rPr lang="en-US" cap="none" sz="9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Total Cost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805"/>
          <c:w val="0.8845"/>
          <c:h val="0.81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Graph3!$U$6</c:f>
              <c:strCache>
                <c:ptCount val="1"/>
                <c:pt idx="0">
                  <c:v>tb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Graph3!$T$7:$T$36</c:f>
              <c:numCache/>
            </c:numRef>
          </c:xVal>
          <c:yVal>
            <c:numRef>
              <c:f>Graph3!$U$7:$U$36</c:f>
              <c:numCache/>
            </c:numRef>
          </c:yVal>
          <c:smooth val="0"/>
        </c:ser>
        <c:ser>
          <c:idx val="1"/>
          <c:order val="1"/>
          <c:tx>
            <c:strRef>
              <c:f>Graph3!$V$6</c:f>
              <c:strCache>
                <c:ptCount val="1"/>
                <c:pt idx="0">
                  <c:v>tc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Graph3!$T$7:$T$36</c:f>
              <c:numCache/>
            </c:numRef>
          </c:xVal>
          <c:yVal>
            <c:numRef>
              <c:f>Graph3!$V$7:$V$36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2"/>
            <c:spPr>
              <a:ln w="12700">
                <a:solidFill>
                  <a:srgbClr val="008000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2"/>
              <c:delete val="1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Graph3!$AA$7:$AA$9</c:f>
              <c:numCache/>
            </c:numRef>
          </c:xVal>
          <c:yVal>
            <c:numRef>
              <c:f>Graph3!$AB$7:$AB$9</c:f>
              <c:numCache/>
            </c:numRef>
          </c:yVal>
          <c:smooth val="0"/>
        </c:ser>
        <c:axId val="10237718"/>
        <c:axId val="25030599"/>
      </c:scatterChart>
      <c:valAx>
        <c:axId val="1023771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Choice Variable x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30599"/>
        <c:crosses val="autoZero"/>
        <c:crossBetween val="midCat"/>
        <c:dispUnits/>
      </c:valAx>
      <c:valAx>
        <c:axId val="2503059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377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0.2825</cdr:x>
      <cdr:y>0.26725</cdr:y>
    </cdr:from>
    <cdr:to>
      <cdr:x>0.4185</cdr:x>
      <cdr:y>0.32875</cdr:y>
    </cdr:to>
    <cdr:sp textlink="Graph1!$AD$7">
      <cdr:nvSpPr>
        <cdr:cNvPr id="1" name="Text Box 1"/>
        <cdr:cNvSpPr txBox="1">
          <a:spLocks noChangeArrowheads="1"/>
        </cdr:cNvSpPr>
      </cdr:nvSpPr>
      <cdr:spPr>
        <a:xfrm>
          <a:off x="857250" y="647700"/>
          <a:ext cx="4191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e6543280-373d-4827-9400-aa5cdfeeefcc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54.0</a:t>
          </a:fld>
        </a:p>
      </cdr:txBody>
    </cdr:sp>
  </cdr:relSizeAnchor>
  <cdr:relSizeAnchor xmlns:cdr="http://schemas.openxmlformats.org/drawingml/2006/chartDrawing">
    <cdr:from>
      <cdr:x>0.3175</cdr:x>
      <cdr:y>0.1445</cdr:y>
    </cdr:from>
    <cdr:to>
      <cdr:x>0.389</cdr:x>
      <cdr:y>0.23025</cdr:y>
    </cdr:to>
    <cdr:sp textlink="Graph1!$F$2">
      <cdr:nvSpPr>
        <cdr:cNvPr id="2" name="Text Box 2"/>
        <cdr:cNvSpPr txBox="1">
          <a:spLocks noChangeArrowheads="1"/>
        </cdr:cNvSpPr>
      </cdr:nvSpPr>
      <cdr:spPr>
        <a:xfrm>
          <a:off x="962025" y="342900"/>
          <a:ext cx="219075" cy="209550"/>
        </a:xfrm>
        <a:prstGeom prst="rect">
          <a:avLst/>
        </a:prstGeom>
        <a:solidFill>
          <a:srgbClr val="FFFF00"/>
        </a:solidFill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00ca107d-1e2e-4d3d-b1cf-495dd2c8f511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fld>
        </a:p>
      </cdr:txBody>
    </cdr:sp>
  </cdr:relSizeAnchor>
  <cdr:relSizeAnchor xmlns:cdr="http://schemas.openxmlformats.org/drawingml/2006/chartDrawing">
    <cdr:from>
      <cdr:x>0.2335</cdr:x>
      <cdr:y>0.1445</cdr:y>
    </cdr:from>
    <cdr:to>
      <cdr:x>0.337</cdr:x>
      <cdr:y>0.243</cdr:y>
    </cdr:to>
    <cdr:sp>
      <cdr:nvSpPr>
        <cdr:cNvPr id="3" name="Text Box 3"/>
        <cdr:cNvSpPr txBox="1">
          <a:spLocks noChangeArrowheads="1"/>
        </cdr:cNvSpPr>
      </cdr:nvSpPr>
      <cdr:spPr>
        <a:xfrm>
          <a:off x="704850" y="342900"/>
          <a:ext cx="314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=</a:t>
          </a:r>
        </a:p>
      </cdr:txBody>
    </cdr:sp>
  </cdr:relSizeAnchor>
  <cdr:relSizeAnchor xmlns:cdr="http://schemas.openxmlformats.org/drawingml/2006/chartDrawing">
    <cdr:from>
      <cdr:x>0.1985</cdr:x>
      <cdr:y>0.26725</cdr:y>
    </cdr:from>
    <cdr:to>
      <cdr:x>0.33625</cdr:x>
      <cdr:y>0.3445</cdr:y>
    </cdr:to>
    <cdr:sp>
      <cdr:nvSpPr>
        <cdr:cNvPr id="4" name="Text Box 4"/>
        <cdr:cNvSpPr txBox="1">
          <a:spLocks noChangeArrowheads="1"/>
        </cdr:cNvSpPr>
      </cdr:nvSpPr>
      <cdr:spPr>
        <a:xfrm>
          <a:off x="600075" y="64770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 =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790575" y="666750"/>
        <a:ext cx="30480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11</xdr:col>
      <xdr:colOff>0</xdr:colOff>
      <xdr:row>19</xdr:row>
      <xdr:rowOff>9525</xdr:rowOff>
    </xdr:to>
    <xdr:graphicFrame>
      <xdr:nvGraphicFramePr>
        <xdr:cNvPr id="2" name="Chart 2"/>
        <xdr:cNvGraphicFramePr/>
      </xdr:nvGraphicFramePr>
      <xdr:xfrm>
        <a:off x="3838575" y="666750"/>
        <a:ext cx="304800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790575" y="3095625"/>
        <a:ext cx="30480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11</xdr:col>
      <xdr:colOff>0</xdr:colOff>
      <xdr:row>34</xdr:row>
      <xdr:rowOff>9525</xdr:rowOff>
    </xdr:to>
    <xdr:graphicFrame>
      <xdr:nvGraphicFramePr>
        <xdr:cNvPr id="4" name="Chart 4"/>
        <xdr:cNvGraphicFramePr/>
      </xdr:nvGraphicFramePr>
      <xdr:xfrm>
        <a:off x="3838575" y="3095625"/>
        <a:ext cx="30480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0.2825</cdr:x>
      <cdr:y>0.264</cdr:y>
    </cdr:from>
    <cdr:to>
      <cdr:x>0.4185</cdr:x>
      <cdr:y>0.326</cdr:y>
    </cdr:to>
    <cdr:sp textlink="Graph3!$AD$7">
      <cdr:nvSpPr>
        <cdr:cNvPr id="1" name="Text Box 1"/>
        <cdr:cNvSpPr txBox="1">
          <a:spLocks noChangeArrowheads="1"/>
        </cdr:cNvSpPr>
      </cdr:nvSpPr>
      <cdr:spPr>
        <a:xfrm>
          <a:off x="857250" y="638175"/>
          <a:ext cx="4191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e99aec7a-e857-45bb-8fa9-b78f3c6340bf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-9.0</a:t>
          </a:fld>
        </a:p>
      </cdr:txBody>
    </cdr:sp>
  </cdr:relSizeAnchor>
  <cdr:relSizeAnchor xmlns:cdr="http://schemas.openxmlformats.org/drawingml/2006/chartDrawing">
    <cdr:from>
      <cdr:x>0.3175</cdr:x>
      <cdr:y>0.14075</cdr:y>
    </cdr:from>
    <cdr:to>
      <cdr:x>0.389</cdr:x>
      <cdr:y>0.227</cdr:y>
    </cdr:to>
    <cdr:sp textlink="Graph3!$F$2">
      <cdr:nvSpPr>
        <cdr:cNvPr id="2" name="Text Box 2"/>
        <cdr:cNvSpPr txBox="1">
          <a:spLocks noChangeArrowheads="1"/>
        </cdr:cNvSpPr>
      </cdr:nvSpPr>
      <cdr:spPr>
        <a:xfrm>
          <a:off x="962025" y="333375"/>
          <a:ext cx="219075" cy="209550"/>
        </a:xfrm>
        <a:prstGeom prst="rect">
          <a:avLst/>
        </a:prstGeom>
        <a:solidFill>
          <a:srgbClr val="FFFF00"/>
        </a:solidFill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ad57cbdb-dcef-4b18-b5dc-a78110a96564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fld>
        </a:p>
      </cdr:txBody>
    </cdr:sp>
  </cdr:relSizeAnchor>
  <cdr:relSizeAnchor xmlns:cdr="http://schemas.openxmlformats.org/drawingml/2006/chartDrawing">
    <cdr:from>
      <cdr:x>0.2335</cdr:x>
      <cdr:y>0.14075</cdr:y>
    </cdr:from>
    <cdr:to>
      <cdr:x>0.337</cdr:x>
      <cdr:y>0.23975</cdr:y>
    </cdr:to>
    <cdr:sp>
      <cdr:nvSpPr>
        <cdr:cNvPr id="3" name="Text Box 3"/>
        <cdr:cNvSpPr txBox="1">
          <a:spLocks noChangeArrowheads="1"/>
        </cdr:cNvSpPr>
      </cdr:nvSpPr>
      <cdr:spPr>
        <a:xfrm>
          <a:off x="704850" y="333375"/>
          <a:ext cx="314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=</a:t>
          </a:r>
        </a:p>
      </cdr:txBody>
    </cdr:sp>
  </cdr:relSizeAnchor>
  <cdr:relSizeAnchor xmlns:cdr="http://schemas.openxmlformats.org/drawingml/2006/chartDrawing">
    <cdr:from>
      <cdr:x>0.1985</cdr:x>
      <cdr:y>0.264</cdr:y>
    </cdr:from>
    <cdr:to>
      <cdr:x>0.33625</cdr:x>
      <cdr:y>0.34175</cdr:y>
    </cdr:to>
    <cdr:sp>
      <cdr:nvSpPr>
        <cdr:cNvPr id="4" name="Text Box 4"/>
        <cdr:cNvSpPr txBox="1">
          <a:spLocks noChangeArrowheads="1"/>
        </cdr:cNvSpPr>
      </cdr:nvSpPr>
      <cdr:spPr>
        <a:xfrm>
          <a:off x="600075" y="638175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 = 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0.25775</cdr:y>
    </cdr:from>
    <cdr:to>
      <cdr:x>0.43725</cdr:x>
      <cdr:y>0.3185</cdr:y>
    </cdr:to>
    <cdr:sp textlink="Graph3!$AD$7">
      <cdr:nvSpPr>
        <cdr:cNvPr id="1" name="Text Box 1"/>
        <cdr:cNvSpPr txBox="1">
          <a:spLocks noChangeArrowheads="1"/>
        </cdr:cNvSpPr>
      </cdr:nvSpPr>
      <cdr:spPr>
        <a:xfrm>
          <a:off x="923925" y="619125"/>
          <a:ext cx="409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15c2e73d-9c9d-4785-a97d-b8024a10530b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-9.0</a:t>
          </a:fld>
        </a:p>
      </cdr:txBody>
    </cdr:sp>
  </cdr:relSizeAnchor>
  <cdr:relSizeAnchor xmlns:cdr="http://schemas.openxmlformats.org/drawingml/2006/chartDrawing">
    <cdr:from>
      <cdr:x>0.3385</cdr:x>
      <cdr:y>0.136</cdr:y>
    </cdr:from>
    <cdr:to>
      <cdr:x>0.4085</cdr:x>
      <cdr:y>0.2215</cdr:y>
    </cdr:to>
    <cdr:sp textlink="Graph3!$F$2">
      <cdr:nvSpPr>
        <cdr:cNvPr id="2" name="Text Box 2"/>
        <cdr:cNvSpPr txBox="1">
          <a:spLocks noChangeArrowheads="1"/>
        </cdr:cNvSpPr>
      </cdr:nvSpPr>
      <cdr:spPr>
        <a:xfrm>
          <a:off x="1028700" y="323850"/>
          <a:ext cx="209550" cy="209550"/>
        </a:xfrm>
        <a:prstGeom prst="rect">
          <a:avLst/>
        </a:prstGeom>
        <a:solidFill>
          <a:srgbClr val="FFFF00"/>
        </a:solidFill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dcd5223e-800b-4adb-b90c-16ce97c3da41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fld>
        </a:p>
      </cdr:txBody>
    </cdr:sp>
  </cdr:relSizeAnchor>
  <cdr:relSizeAnchor xmlns:cdr="http://schemas.openxmlformats.org/drawingml/2006/chartDrawing">
    <cdr:from>
      <cdr:x>0.256</cdr:x>
      <cdr:y>0.136</cdr:y>
    </cdr:from>
    <cdr:to>
      <cdr:x>0.35625</cdr:x>
      <cdr:y>0.2345</cdr:y>
    </cdr:to>
    <cdr:sp>
      <cdr:nvSpPr>
        <cdr:cNvPr id="3" name="Text Box 3"/>
        <cdr:cNvSpPr txBox="1">
          <a:spLocks noChangeArrowheads="1"/>
        </cdr:cNvSpPr>
      </cdr:nvSpPr>
      <cdr:spPr>
        <a:xfrm>
          <a:off x="771525" y="32385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=</a:t>
          </a:r>
        </a:p>
      </cdr:txBody>
    </cdr:sp>
  </cdr:relSizeAnchor>
  <cdr:relSizeAnchor xmlns:cdr="http://schemas.openxmlformats.org/drawingml/2006/chartDrawing">
    <cdr:from>
      <cdr:x>0.221</cdr:x>
      <cdr:y>0.25775</cdr:y>
    </cdr:from>
    <cdr:to>
      <cdr:x>0.358</cdr:x>
      <cdr:y>0.335</cdr:y>
    </cdr:to>
    <cdr:sp>
      <cdr:nvSpPr>
        <cdr:cNvPr id="4" name="Text Box 4"/>
        <cdr:cNvSpPr txBox="1">
          <a:spLocks noChangeArrowheads="1"/>
        </cdr:cNvSpPr>
      </cdr:nvSpPr>
      <cdr:spPr>
        <a:xfrm>
          <a:off x="666750" y="619125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 = 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0.30125</cdr:x>
      <cdr:y>0.26025</cdr:y>
    </cdr:from>
    <cdr:to>
      <cdr:x>0.43725</cdr:x>
      <cdr:y>0.3215</cdr:y>
    </cdr:to>
    <cdr:sp textlink="Graph3!$AD$7">
      <cdr:nvSpPr>
        <cdr:cNvPr id="1" name="Text Box 1"/>
        <cdr:cNvSpPr txBox="1">
          <a:spLocks noChangeArrowheads="1"/>
        </cdr:cNvSpPr>
      </cdr:nvSpPr>
      <cdr:spPr>
        <a:xfrm>
          <a:off x="914400" y="628650"/>
          <a:ext cx="4191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4bcfa0fe-e6ca-43a9-8b37-41c6db08c07c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-9.0</a:t>
          </a:fld>
        </a:p>
      </cdr:txBody>
    </cdr:sp>
  </cdr:relSizeAnchor>
  <cdr:relSizeAnchor xmlns:cdr="http://schemas.openxmlformats.org/drawingml/2006/chartDrawing">
    <cdr:from>
      <cdr:x>0.33625</cdr:x>
      <cdr:y>0.137</cdr:y>
    </cdr:from>
    <cdr:to>
      <cdr:x>0.40775</cdr:x>
      <cdr:y>0.224</cdr:y>
    </cdr:to>
    <cdr:sp textlink="Graph3!$F$2">
      <cdr:nvSpPr>
        <cdr:cNvPr id="2" name="Text Box 2"/>
        <cdr:cNvSpPr txBox="1">
          <a:spLocks noChangeArrowheads="1"/>
        </cdr:cNvSpPr>
      </cdr:nvSpPr>
      <cdr:spPr>
        <a:xfrm>
          <a:off x="1019175" y="323850"/>
          <a:ext cx="219075" cy="209550"/>
        </a:xfrm>
        <a:prstGeom prst="rect">
          <a:avLst/>
        </a:prstGeom>
        <a:solidFill>
          <a:srgbClr val="FFFF00"/>
        </a:solidFill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e38fae7f-ca4d-41a1-8ec9-2c8a694f0c90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fld>
        </a:p>
      </cdr:txBody>
    </cdr:sp>
  </cdr:relSizeAnchor>
  <cdr:relSizeAnchor xmlns:cdr="http://schemas.openxmlformats.org/drawingml/2006/chartDrawing">
    <cdr:from>
      <cdr:x>0.253</cdr:x>
      <cdr:y>0.137</cdr:y>
    </cdr:from>
    <cdr:to>
      <cdr:x>0.35625</cdr:x>
      <cdr:y>0.236</cdr:y>
    </cdr:to>
    <cdr:sp>
      <cdr:nvSpPr>
        <cdr:cNvPr id="3" name="Text Box 3"/>
        <cdr:cNvSpPr txBox="1">
          <a:spLocks noChangeArrowheads="1"/>
        </cdr:cNvSpPr>
      </cdr:nvSpPr>
      <cdr:spPr>
        <a:xfrm>
          <a:off x="762000" y="323850"/>
          <a:ext cx="314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=</a:t>
          </a:r>
        </a:p>
      </cdr:txBody>
    </cdr:sp>
  </cdr:relSizeAnchor>
  <cdr:relSizeAnchor xmlns:cdr="http://schemas.openxmlformats.org/drawingml/2006/chartDrawing">
    <cdr:from>
      <cdr:x>0.218</cdr:x>
      <cdr:y>0.26025</cdr:y>
    </cdr:from>
    <cdr:to>
      <cdr:x>0.357</cdr:x>
      <cdr:y>0.338</cdr:y>
    </cdr:to>
    <cdr:sp>
      <cdr:nvSpPr>
        <cdr:cNvPr id="4" name="Text Box 4"/>
        <cdr:cNvSpPr txBox="1">
          <a:spLocks noChangeArrowheads="1"/>
        </cdr:cNvSpPr>
      </cdr:nvSpPr>
      <cdr:spPr>
        <a:xfrm>
          <a:off x="657225" y="6286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 = 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0.2595</cdr:y>
    </cdr:from>
    <cdr:to>
      <cdr:x>0.434</cdr:x>
      <cdr:y>0.32</cdr:y>
    </cdr:to>
    <cdr:sp textlink="Graph3!$AD$7">
      <cdr:nvSpPr>
        <cdr:cNvPr id="1" name="Text Box 1"/>
        <cdr:cNvSpPr txBox="1">
          <a:spLocks noChangeArrowheads="1"/>
        </cdr:cNvSpPr>
      </cdr:nvSpPr>
      <cdr:spPr>
        <a:xfrm>
          <a:off x="904875" y="628650"/>
          <a:ext cx="4095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f5bc48cf-cd79-43d3-9f8a-cf18ded825dd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-9.0</a:t>
          </a:fld>
        </a:p>
      </cdr:txBody>
    </cdr:sp>
  </cdr:relSizeAnchor>
  <cdr:relSizeAnchor xmlns:cdr="http://schemas.openxmlformats.org/drawingml/2006/chartDrawing">
    <cdr:from>
      <cdr:x>0.334</cdr:x>
      <cdr:y>0.13675</cdr:y>
    </cdr:from>
    <cdr:to>
      <cdr:x>0.4045</cdr:x>
      <cdr:y>0.22225</cdr:y>
    </cdr:to>
    <cdr:sp textlink="Graph3!$F$2">
      <cdr:nvSpPr>
        <cdr:cNvPr id="2" name="Text Box 2"/>
        <cdr:cNvSpPr txBox="1">
          <a:spLocks noChangeArrowheads="1"/>
        </cdr:cNvSpPr>
      </cdr:nvSpPr>
      <cdr:spPr>
        <a:xfrm>
          <a:off x="1009650" y="333375"/>
          <a:ext cx="219075" cy="209550"/>
        </a:xfrm>
        <a:prstGeom prst="rect">
          <a:avLst/>
        </a:prstGeom>
        <a:solidFill>
          <a:srgbClr val="FFFF00"/>
        </a:solidFill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dda36394-7a39-4545-b154-139ba9773e58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fld>
        </a:p>
      </cdr:txBody>
    </cdr:sp>
  </cdr:relSizeAnchor>
  <cdr:relSizeAnchor xmlns:cdr="http://schemas.openxmlformats.org/drawingml/2006/chartDrawing">
    <cdr:from>
      <cdr:x>0.252</cdr:x>
      <cdr:y>0.13675</cdr:y>
    </cdr:from>
    <cdr:to>
      <cdr:x>0.353</cdr:x>
      <cdr:y>0.23525</cdr:y>
    </cdr:to>
    <cdr:sp>
      <cdr:nvSpPr>
        <cdr:cNvPr id="3" name="Text Box 3"/>
        <cdr:cNvSpPr txBox="1">
          <a:spLocks noChangeArrowheads="1"/>
        </cdr:cNvSpPr>
      </cdr:nvSpPr>
      <cdr:spPr>
        <a:xfrm>
          <a:off x="762000" y="333375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=</a:t>
          </a:r>
        </a:p>
      </cdr:txBody>
    </cdr:sp>
  </cdr:relSizeAnchor>
  <cdr:relSizeAnchor xmlns:cdr="http://schemas.openxmlformats.org/drawingml/2006/chartDrawing">
    <cdr:from>
      <cdr:x>0.2165</cdr:x>
      <cdr:y>0.2595</cdr:y>
    </cdr:from>
    <cdr:to>
      <cdr:x>0.353</cdr:x>
      <cdr:y>0.3365</cdr:y>
    </cdr:to>
    <cdr:sp>
      <cdr:nvSpPr>
        <cdr:cNvPr id="4" name="Text Box 4"/>
        <cdr:cNvSpPr txBox="1">
          <a:spLocks noChangeArrowheads="1"/>
        </cdr:cNvSpPr>
      </cdr:nvSpPr>
      <cdr:spPr>
        <a:xfrm>
          <a:off x="657225" y="6286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 =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4</xdr:row>
      <xdr:rowOff>0</xdr:rowOff>
    </xdr:from>
    <xdr:to>
      <xdr:col>34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7859375" y="666750"/>
        <a:ext cx="30480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0</xdr:colOff>
      <xdr:row>4</xdr:row>
      <xdr:rowOff>0</xdr:rowOff>
    </xdr:from>
    <xdr:to>
      <xdr:col>34</xdr:col>
      <xdr:colOff>0</xdr:colOff>
      <xdr:row>19</xdr:row>
      <xdr:rowOff>9525</xdr:rowOff>
    </xdr:to>
    <xdr:graphicFrame>
      <xdr:nvGraphicFramePr>
        <xdr:cNvPr id="2" name="Chart 2"/>
        <xdr:cNvGraphicFramePr/>
      </xdr:nvGraphicFramePr>
      <xdr:xfrm>
        <a:off x="17859375" y="666750"/>
        <a:ext cx="304800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790575" y="3095625"/>
        <a:ext cx="30480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11</xdr:col>
      <xdr:colOff>0</xdr:colOff>
      <xdr:row>34</xdr:row>
      <xdr:rowOff>9525</xdr:rowOff>
    </xdr:to>
    <xdr:graphicFrame>
      <xdr:nvGraphicFramePr>
        <xdr:cNvPr id="4" name="Chart 4"/>
        <xdr:cNvGraphicFramePr/>
      </xdr:nvGraphicFramePr>
      <xdr:xfrm>
        <a:off x="3838575" y="3095625"/>
        <a:ext cx="30480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0.28475</cdr:x>
      <cdr:y>0.2625</cdr:y>
    </cdr:from>
    <cdr:to>
      <cdr:x>0.4185</cdr:x>
      <cdr:y>0.32275</cdr:y>
    </cdr:to>
    <cdr:sp textlink="Graph1!$AD$7">
      <cdr:nvSpPr>
        <cdr:cNvPr id="1" name="Text Box 1"/>
        <cdr:cNvSpPr txBox="1">
          <a:spLocks noChangeArrowheads="1"/>
        </cdr:cNvSpPr>
      </cdr:nvSpPr>
      <cdr:spPr>
        <a:xfrm>
          <a:off x="866775" y="638175"/>
          <a:ext cx="4095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091667ac-cde3-4415-980e-2d2f061592a8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54.0</a:t>
          </a:fld>
        </a:p>
      </cdr:txBody>
    </cdr:sp>
  </cdr:relSizeAnchor>
  <cdr:relSizeAnchor xmlns:cdr="http://schemas.openxmlformats.org/drawingml/2006/chartDrawing">
    <cdr:from>
      <cdr:x>0.31975</cdr:x>
      <cdr:y>0.1405</cdr:y>
    </cdr:from>
    <cdr:to>
      <cdr:x>0.389</cdr:x>
      <cdr:y>0.22575</cdr:y>
    </cdr:to>
    <cdr:sp textlink="Graph1!$F$2">
      <cdr:nvSpPr>
        <cdr:cNvPr id="2" name="Text Box 2"/>
        <cdr:cNvSpPr txBox="1">
          <a:spLocks noChangeArrowheads="1"/>
        </cdr:cNvSpPr>
      </cdr:nvSpPr>
      <cdr:spPr>
        <a:xfrm>
          <a:off x="971550" y="333375"/>
          <a:ext cx="209550" cy="209550"/>
        </a:xfrm>
        <a:prstGeom prst="rect">
          <a:avLst/>
        </a:prstGeom>
        <a:solidFill>
          <a:srgbClr val="FFFF00"/>
        </a:solidFill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666e7ef0-dea5-4f84-82e7-1af8ea6c060c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fld>
        </a:p>
      </cdr:txBody>
    </cdr:sp>
  </cdr:relSizeAnchor>
  <cdr:relSizeAnchor xmlns:cdr="http://schemas.openxmlformats.org/drawingml/2006/chartDrawing">
    <cdr:from>
      <cdr:x>0.2365</cdr:x>
      <cdr:y>0.1405</cdr:y>
    </cdr:from>
    <cdr:to>
      <cdr:x>0.337</cdr:x>
      <cdr:y>0.2385</cdr:y>
    </cdr:to>
    <cdr:sp>
      <cdr:nvSpPr>
        <cdr:cNvPr id="3" name="Text Box 3"/>
        <cdr:cNvSpPr txBox="1">
          <a:spLocks noChangeArrowheads="1"/>
        </cdr:cNvSpPr>
      </cdr:nvSpPr>
      <cdr:spPr>
        <a:xfrm>
          <a:off x="714375" y="333375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=</a:t>
          </a:r>
        </a:p>
      </cdr:txBody>
    </cdr:sp>
  </cdr:relSizeAnchor>
  <cdr:relSizeAnchor xmlns:cdr="http://schemas.openxmlformats.org/drawingml/2006/chartDrawing">
    <cdr:from>
      <cdr:x>0.2015</cdr:x>
      <cdr:y>0.2625</cdr:y>
    </cdr:from>
    <cdr:to>
      <cdr:x>0.3385</cdr:x>
      <cdr:y>0.3395</cdr:y>
    </cdr:to>
    <cdr:sp>
      <cdr:nvSpPr>
        <cdr:cNvPr id="4" name="Text Box 4"/>
        <cdr:cNvSpPr txBox="1">
          <a:spLocks noChangeArrowheads="1"/>
        </cdr:cNvSpPr>
      </cdr:nvSpPr>
      <cdr:spPr>
        <a:xfrm>
          <a:off x="609600" y="638175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 =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0.30125</cdr:x>
      <cdr:y>0.2635</cdr:y>
    </cdr:from>
    <cdr:to>
      <cdr:x>0.43725</cdr:x>
      <cdr:y>0.32425</cdr:y>
    </cdr:to>
    <cdr:sp textlink="Graph1!$AD$7">
      <cdr:nvSpPr>
        <cdr:cNvPr id="1" name="Text Box 1"/>
        <cdr:cNvSpPr txBox="1">
          <a:spLocks noChangeArrowheads="1"/>
        </cdr:cNvSpPr>
      </cdr:nvSpPr>
      <cdr:spPr>
        <a:xfrm>
          <a:off x="914400" y="638175"/>
          <a:ext cx="4191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62cb945f-4130-439b-ac92-a34233fbdaee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54.0</a:t>
          </a:fld>
        </a:p>
      </cdr:txBody>
    </cdr:sp>
  </cdr:relSizeAnchor>
  <cdr:relSizeAnchor xmlns:cdr="http://schemas.openxmlformats.org/drawingml/2006/chartDrawing">
    <cdr:from>
      <cdr:x>0.33625</cdr:x>
      <cdr:y>0.14075</cdr:y>
    </cdr:from>
    <cdr:to>
      <cdr:x>0.40775</cdr:x>
      <cdr:y>0.22725</cdr:y>
    </cdr:to>
    <cdr:sp textlink="Graph1!$F$2">
      <cdr:nvSpPr>
        <cdr:cNvPr id="2" name="Text Box 2"/>
        <cdr:cNvSpPr txBox="1">
          <a:spLocks noChangeArrowheads="1"/>
        </cdr:cNvSpPr>
      </cdr:nvSpPr>
      <cdr:spPr>
        <a:xfrm>
          <a:off x="1019175" y="333375"/>
          <a:ext cx="219075" cy="209550"/>
        </a:xfrm>
        <a:prstGeom prst="rect">
          <a:avLst/>
        </a:prstGeom>
        <a:solidFill>
          <a:srgbClr val="FFFF00"/>
        </a:solidFill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467d355e-106f-4e83-afa0-b5a194b534a8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fld>
        </a:p>
      </cdr:txBody>
    </cdr:sp>
  </cdr:relSizeAnchor>
  <cdr:relSizeAnchor xmlns:cdr="http://schemas.openxmlformats.org/drawingml/2006/chartDrawing">
    <cdr:from>
      <cdr:x>0.253</cdr:x>
      <cdr:y>0.14075</cdr:y>
    </cdr:from>
    <cdr:to>
      <cdr:x>0.35625</cdr:x>
      <cdr:y>0.23925</cdr:y>
    </cdr:to>
    <cdr:sp>
      <cdr:nvSpPr>
        <cdr:cNvPr id="3" name="Text Box 3"/>
        <cdr:cNvSpPr txBox="1">
          <a:spLocks noChangeArrowheads="1"/>
        </cdr:cNvSpPr>
      </cdr:nvSpPr>
      <cdr:spPr>
        <a:xfrm>
          <a:off x="762000" y="333375"/>
          <a:ext cx="314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=</a:t>
          </a:r>
        </a:p>
      </cdr:txBody>
    </cdr:sp>
  </cdr:relSizeAnchor>
  <cdr:relSizeAnchor xmlns:cdr="http://schemas.openxmlformats.org/drawingml/2006/chartDrawing">
    <cdr:from>
      <cdr:x>0.218</cdr:x>
      <cdr:y>0.2635</cdr:y>
    </cdr:from>
    <cdr:to>
      <cdr:x>0.357</cdr:x>
      <cdr:y>0.34075</cdr:y>
    </cdr:to>
    <cdr:sp>
      <cdr:nvSpPr>
        <cdr:cNvPr id="4" name="Text Box 4"/>
        <cdr:cNvSpPr txBox="1">
          <a:spLocks noChangeArrowheads="1"/>
        </cdr:cNvSpPr>
      </cdr:nvSpPr>
      <cdr:spPr>
        <a:xfrm>
          <a:off x="657225" y="638175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 =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0.2625</cdr:y>
    </cdr:from>
    <cdr:to>
      <cdr:x>0.434</cdr:x>
      <cdr:y>0.32275</cdr:y>
    </cdr:to>
    <cdr:sp textlink="Graph1!$AD$7">
      <cdr:nvSpPr>
        <cdr:cNvPr id="1" name="Text Box 1"/>
        <cdr:cNvSpPr txBox="1">
          <a:spLocks noChangeArrowheads="1"/>
        </cdr:cNvSpPr>
      </cdr:nvSpPr>
      <cdr:spPr>
        <a:xfrm>
          <a:off x="904875" y="638175"/>
          <a:ext cx="4095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4a25ed6f-e323-4281-87b2-32e4ef79e972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54.0</a:t>
          </a:fld>
        </a:p>
      </cdr:txBody>
    </cdr:sp>
  </cdr:relSizeAnchor>
  <cdr:relSizeAnchor xmlns:cdr="http://schemas.openxmlformats.org/drawingml/2006/chartDrawing">
    <cdr:from>
      <cdr:x>0.334</cdr:x>
      <cdr:y>0.1405</cdr:y>
    </cdr:from>
    <cdr:to>
      <cdr:x>0.4045</cdr:x>
      <cdr:y>0.22575</cdr:y>
    </cdr:to>
    <cdr:sp textlink="Graph1!$F$2">
      <cdr:nvSpPr>
        <cdr:cNvPr id="2" name="Text Box 2"/>
        <cdr:cNvSpPr txBox="1">
          <a:spLocks noChangeArrowheads="1"/>
        </cdr:cNvSpPr>
      </cdr:nvSpPr>
      <cdr:spPr>
        <a:xfrm>
          <a:off x="1009650" y="333375"/>
          <a:ext cx="219075" cy="209550"/>
        </a:xfrm>
        <a:prstGeom prst="rect">
          <a:avLst/>
        </a:prstGeom>
        <a:solidFill>
          <a:srgbClr val="FFFF00"/>
        </a:solidFill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72088684-a719-420a-8dc4-cb0054b943b6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fld>
        </a:p>
      </cdr:txBody>
    </cdr:sp>
  </cdr:relSizeAnchor>
  <cdr:relSizeAnchor xmlns:cdr="http://schemas.openxmlformats.org/drawingml/2006/chartDrawing">
    <cdr:from>
      <cdr:x>0.252</cdr:x>
      <cdr:y>0.1405</cdr:y>
    </cdr:from>
    <cdr:to>
      <cdr:x>0.353</cdr:x>
      <cdr:y>0.2385</cdr:y>
    </cdr:to>
    <cdr:sp>
      <cdr:nvSpPr>
        <cdr:cNvPr id="3" name="Text Box 3"/>
        <cdr:cNvSpPr txBox="1">
          <a:spLocks noChangeArrowheads="1"/>
        </cdr:cNvSpPr>
      </cdr:nvSpPr>
      <cdr:spPr>
        <a:xfrm>
          <a:off x="762000" y="333375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=</a:t>
          </a:r>
        </a:p>
      </cdr:txBody>
    </cdr:sp>
  </cdr:relSizeAnchor>
  <cdr:relSizeAnchor xmlns:cdr="http://schemas.openxmlformats.org/drawingml/2006/chartDrawing">
    <cdr:from>
      <cdr:x>0.2165</cdr:x>
      <cdr:y>0.2625</cdr:y>
    </cdr:from>
    <cdr:to>
      <cdr:x>0.353</cdr:x>
      <cdr:y>0.3395</cdr:y>
    </cdr:to>
    <cdr:sp>
      <cdr:nvSpPr>
        <cdr:cNvPr id="4" name="Text Box 4"/>
        <cdr:cNvSpPr txBox="1">
          <a:spLocks noChangeArrowheads="1"/>
        </cdr:cNvSpPr>
      </cdr:nvSpPr>
      <cdr:spPr>
        <a:xfrm>
          <a:off x="657225" y="638175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 =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790575" y="676275"/>
        <a:ext cx="30480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11</xdr:col>
      <xdr:colOff>0</xdr:colOff>
      <xdr:row>19</xdr:row>
      <xdr:rowOff>9525</xdr:rowOff>
    </xdr:to>
    <xdr:graphicFrame>
      <xdr:nvGraphicFramePr>
        <xdr:cNvPr id="2" name="Chart 2"/>
        <xdr:cNvGraphicFramePr/>
      </xdr:nvGraphicFramePr>
      <xdr:xfrm>
        <a:off x="3838575" y="676275"/>
        <a:ext cx="304800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790575" y="3105150"/>
        <a:ext cx="30480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11</xdr:col>
      <xdr:colOff>0</xdr:colOff>
      <xdr:row>34</xdr:row>
      <xdr:rowOff>9525</xdr:rowOff>
    </xdr:to>
    <xdr:graphicFrame>
      <xdr:nvGraphicFramePr>
        <xdr:cNvPr id="4" name="Chart 4"/>
        <xdr:cNvGraphicFramePr/>
      </xdr:nvGraphicFramePr>
      <xdr:xfrm>
        <a:off x="3838575" y="3105150"/>
        <a:ext cx="30480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0.2825</cdr:x>
      <cdr:y>0.264</cdr:y>
    </cdr:from>
    <cdr:to>
      <cdr:x>0.4185</cdr:x>
      <cdr:y>0.326</cdr:y>
    </cdr:to>
    <cdr:sp textlink="Graph2!$AD$7">
      <cdr:nvSpPr>
        <cdr:cNvPr id="1" name="Text Box 1"/>
        <cdr:cNvSpPr txBox="1">
          <a:spLocks noChangeArrowheads="1"/>
        </cdr:cNvSpPr>
      </cdr:nvSpPr>
      <cdr:spPr>
        <a:xfrm>
          <a:off x="857250" y="638175"/>
          <a:ext cx="4191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271c5d94-df7a-4230-bceb-d2c0f249ab7f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270.0</a:t>
          </a:fld>
        </a:p>
      </cdr:txBody>
    </cdr:sp>
  </cdr:relSizeAnchor>
  <cdr:relSizeAnchor xmlns:cdr="http://schemas.openxmlformats.org/drawingml/2006/chartDrawing">
    <cdr:from>
      <cdr:x>0.3175</cdr:x>
      <cdr:y>0.14075</cdr:y>
    </cdr:from>
    <cdr:to>
      <cdr:x>0.389</cdr:x>
      <cdr:y>0.227</cdr:y>
    </cdr:to>
    <cdr:sp textlink="Graph2!$F$2">
      <cdr:nvSpPr>
        <cdr:cNvPr id="2" name="Text Box 2"/>
        <cdr:cNvSpPr txBox="1">
          <a:spLocks noChangeArrowheads="1"/>
        </cdr:cNvSpPr>
      </cdr:nvSpPr>
      <cdr:spPr>
        <a:xfrm>
          <a:off x="962025" y="333375"/>
          <a:ext cx="219075" cy="209550"/>
        </a:xfrm>
        <a:prstGeom prst="rect">
          <a:avLst/>
        </a:prstGeom>
        <a:solidFill>
          <a:srgbClr val="FFFF00"/>
        </a:solidFill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a0b28182-1dba-4161-9633-e3111bd73cc6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fld>
        </a:p>
      </cdr:txBody>
    </cdr:sp>
  </cdr:relSizeAnchor>
  <cdr:relSizeAnchor xmlns:cdr="http://schemas.openxmlformats.org/drawingml/2006/chartDrawing">
    <cdr:from>
      <cdr:x>0.2335</cdr:x>
      <cdr:y>0.14075</cdr:y>
    </cdr:from>
    <cdr:to>
      <cdr:x>0.337</cdr:x>
      <cdr:y>0.23975</cdr:y>
    </cdr:to>
    <cdr:sp>
      <cdr:nvSpPr>
        <cdr:cNvPr id="3" name="Text Box 3"/>
        <cdr:cNvSpPr txBox="1">
          <a:spLocks noChangeArrowheads="1"/>
        </cdr:cNvSpPr>
      </cdr:nvSpPr>
      <cdr:spPr>
        <a:xfrm>
          <a:off x="704850" y="333375"/>
          <a:ext cx="314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=</a:t>
          </a:r>
        </a:p>
      </cdr:txBody>
    </cdr:sp>
  </cdr:relSizeAnchor>
  <cdr:relSizeAnchor xmlns:cdr="http://schemas.openxmlformats.org/drawingml/2006/chartDrawing">
    <cdr:from>
      <cdr:x>0.1985</cdr:x>
      <cdr:y>0.264</cdr:y>
    </cdr:from>
    <cdr:to>
      <cdr:x>0.33625</cdr:x>
      <cdr:y>0.34175</cdr:y>
    </cdr:to>
    <cdr:sp>
      <cdr:nvSpPr>
        <cdr:cNvPr id="4" name="Text Box 4"/>
        <cdr:cNvSpPr txBox="1">
          <a:spLocks noChangeArrowheads="1"/>
        </cdr:cNvSpPr>
      </cdr:nvSpPr>
      <cdr:spPr>
        <a:xfrm>
          <a:off x="600075" y="638175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 =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0.27475</cdr:x>
      <cdr:y>0.25775</cdr:y>
    </cdr:from>
    <cdr:to>
      <cdr:x>0.4085</cdr:x>
      <cdr:y>0.3185</cdr:y>
    </cdr:to>
    <cdr:sp textlink="Graph2!$AD$7">
      <cdr:nvSpPr>
        <cdr:cNvPr id="1" name="Text Box 1"/>
        <cdr:cNvSpPr txBox="1">
          <a:spLocks noChangeArrowheads="1"/>
        </cdr:cNvSpPr>
      </cdr:nvSpPr>
      <cdr:spPr>
        <a:xfrm>
          <a:off x="828675" y="619125"/>
          <a:ext cx="409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a08e2469-3ecb-4dde-87a4-510f37dff80a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270.0</a:t>
          </a:fld>
        </a:p>
      </cdr:txBody>
    </cdr:sp>
  </cdr:relSizeAnchor>
  <cdr:relSizeAnchor xmlns:cdr="http://schemas.openxmlformats.org/drawingml/2006/chartDrawing">
    <cdr:from>
      <cdr:x>0.30975</cdr:x>
      <cdr:y>0.136</cdr:y>
    </cdr:from>
    <cdr:to>
      <cdr:x>0.379</cdr:x>
      <cdr:y>0.2215</cdr:y>
    </cdr:to>
    <cdr:sp textlink="Graph2!$F$2">
      <cdr:nvSpPr>
        <cdr:cNvPr id="2" name="Text Box 2"/>
        <cdr:cNvSpPr txBox="1">
          <a:spLocks noChangeArrowheads="1"/>
        </cdr:cNvSpPr>
      </cdr:nvSpPr>
      <cdr:spPr>
        <a:xfrm>
          <a:off x="942975" y="323850"/>
          <a:ext cx="209550" cy="209550"/>
        </a:xfrm>
        <a:prstGeom prst="rect">
          <a:avLst/>
        </a:prstGeom>
        <a:solidFill>
          <a:srgbClr val="FFFF00"/>
        </a:solidFill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3b2c101a-450c-475e-b471-2d2d2c2918d2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fld>
        </a:p>
      </cdr:txBody>
    </cdr:sp>
  </cdr:relSizeAnchor>
  <cdr:relSizeAnchor xmlns:cdr="http://schemas.openxmlformats.org/drawingml/2006/chartDrawing">
    <cdr:from>
      <cdr:x>0.22725</cdr:x>
      <cdr:y>0.136</cdr:y>
    </cdr:from>
    <cdr:to>
      <cdr:x>0.3275</cdr:x>
      <cdr:y>0.2345</cdr:y>
    </cdr:to>
    <cdr:sp>
      <cdr:nvSpPr>
        <cdr:cNvPr id="3" name="Text Box 3"/>
        <cdr:cNvSpPr txBox="1">
          <a:spLocks noChangeArrowheads="1"/>
        </cdr:cNvSpPr>
      </cdr:nvSpPr>
      <cdr:spPr>
        <a:xfrm>
          <a:off x="685800" y="32385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=</a:t>
          </a:r>
        </a:p>
      </cdr:txBody>
    </cdr:sp>
  </cdr:relSizeAnchor>
  <cdr:relSizeAnchor xmlns:cdr="http://schemas.openxmlformats.org/drawingml/2006/chartDrawing">
    <cdr:from>
      <cdr:x>0.19225</cdr:x>
      <cdr:y>0.25775</cdr:y>
    </cdr:from>
    <cdr:to>
      <cdr:x>0.32925</cdr:x>
      <cdr:y>0.335</cdr:y>
    </cdr:to>
    <cdr:sp>
      <cdr:nvSpPr>
        <cdr:cNvPr id="4" name="Text Box 4"/>
        <cdr:cNvSpPr txBox="1">
          <a:spLocks noChangeArrowheads="1"/>
        </cdr:cNvSpPr>
      </cdr:nvSpPr>
      <cdr:spPr>
        <a:xfrm>
          <a:off x="581025" y="619125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 = 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0.30125</cdr:x>
      <cdr:y>0.26025</cdr:y>
    </cdr:from>
    <cdr:to>
      <cdr:x>0.43725</cdr:x>
      <cdr:y>0.3215</cdr:y>
    </cdr:to>
    <cdr:sp textlink="Graph2!$AD$7">
      <cdr:nvSpPr>
        <cdr:cNvPr id="1" name="Text Box 1"/>
        <cdr:cNvSpPr txBox="1">
          <a:spLocks noChangeArrowheads="1"/>
        </cdr:cNvSpPr>
      </cdr:nvSpPr>
      <cdr:spPr>
        <a:xfrm>
          <a:off x="914400" y="628650"/>
          <a:ext cx="4191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81a3421a-57a1-4dc4-a20f-7eae971246c3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270.0</a:t>
          </a:fld>
        </a:p>
      </cdr:txBody>
    </cdr:sp>
  </cdr:relSizeAnchor>
  <cdr:relSizeAnchor xmlns:cdr="http://schemas.openxmlformats.org/drawingml/2006/chartDrawing">
    <cdr:from>
      <cdr:x>0.33625</cdr:x>
      <cdr:y>0.137</cdr:y>
    </cdr:from>
    <cdr:to>
      <cdr:x>0.40775</cdr:x>
      <cdr:y>0.224</cdr:y>
    </cdr:to>
    <cdr:sp textlink="Graph2!$F$2">
      <cdr:nvSpPr>
        <cdr:cNvPr id="2" name="Text Box 2"/>
        <cdr:cNvSpPr txBox="1">
          <a:spLocks noChangeArrowheads="1"/>
        </cdr:cNvSpPr>
      </cdr:nvSpPr>
      <cdr:spPr>
        <a:xfrm>
          <a:off x="1019175" y="323850"/>
          <a:ext cx="219075" cy="209550"/>
        </a:xfrm>
        <a:prstGeom prst="rect">
          <a:avLst/>
        </a:prstGeom>
        <a:solidFill>
          <a:srgbClr val="FFFF00"/>
        </a:solidFill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f0f97cd8-7552-4f65-b433-a3e199ec557d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fld>
        </a:p>
      </cdr:txBody>
    </cdr:sp>
  </cdr:relSizeAnchor>
  <cdr:relSizeAnchor xmlns:cdr="http://schemas.openxmlformats.org/drawingml/2006/chartDrawing">
    <cdr:from>
      <cdr:x>0.253</cdr:x>
      <cdr:y>0.137</cdr:y>
    </cdr:from>
    <cdr:to>
      <cdr:x>0.35625</cdr:x>
      <cdr:y>0.236</cdr:y>
    </cdr:to>
    <cdr:sp>
      <cdr:nvSpPr>
        <cdr:cNvPr id="3" name="Text Box 3"/>
        <cdr:cNvSpPr txBox="1">
          <a:spLocks noChangeArrowheads="1"/>
        </cdr:cNvSpPr>
      </cdr:nvSpPr>
      <cdr:spPr>
        <a:xfrm>
          <a:off x="762000" y="323850"/>
          <a:ext cx="314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=</a:t>
          </a:r>
        </a:p>
      </cdr:txBody>
    </cdr:sp>
  </cdr:relSizeAnchor>
  <cdr:relSizeAnchor xmlns:cdr="http://schemas.openxmlformats.org/drawingml/2006/chartDrawing">
    <cdr:from>
      <cdr:x>0.218</cdr:x>
      <cdr:y>0.26025</cdr:y>
    </cdr:from>
    <cdr:to>
      <cdr:x>0.357</cdr:x>
      <cdr:y>0.338</cdr:y>
    </cdr:to>
    <cdr:sp>
      <cdr:nvSpPr>
        <cdr:cNvPr id="4" name="Text Box 4"/>
        <cdr:cNvSpPr txBox="1">
          <a:spLocks noChangeArrowheads="1"/>
        </cdr:cNvSpPr>
      </cdr:nvSpPr>
      <cdr:spPr>
        <a:xfrm>
          <a:off x="657225" y="6286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 =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0.2595</cdr:y>
    </cdr:from>
    <cdr:to>
      <cdr:x>0.434</cdr:x>
      <cdr:y>0.32</cdr:y>
    </cdr:to>
    <cdr:sp textlink="Graph2!$AD$7">
      <cdr:nvSpPr>
        <cdr:cNvPr id="1" name="Text Box 1"/>
        <cdr:cNvSpPr txBox="1">
          <a:spLocks noChangeArrowheads="1"/>
        </cdr:cNvSpPr>
      </cdr:nvSpPr>
      <cdr:spPr>
        <a:xfrm>
          <a:off x="904875" y="628650"/>
          <a:ext cx="4095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9b3b7d43-d11a-46df-a7ce-ccfacdf02456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270.0</a:t>
          </a:fld>
        </a:p>
      </cdr:txBody>
    </cdr:sp>
  </cdr:relSizeAnchor>
  <cdr:relSizeAnchor xmlns:cdr="http://schemas.openxmlformats.org/drawingml/2006/chartDrawing">
    <cdr:from>
      <cdr:x>0.334</cdr:x>
      <cdr:y>0.13675</cdr:y>
    </cdr:from>
    <cdr:to>
      <cdr:x>0.4045</cdr:x>
      <cdr:y>0.22225</cdr:y>
    </cdr:to>
    <cdr:sp textlink="Graph2!$F$2">
      <cdr:nvSpPr>
        <cdr:cNvPr id="2" name="Text Box 2"/>
        <cdr:cNvSpPr txBox="1">
          <a:spLocks noChangeArrowheads="1"/>
        </cdr:cNvSpPr>
      </cdr:nvSpPr>
      <cdr:spPr>
        <a:xfrm>
          <a:off x="1009650" y="333375"/>
          <a:ext cx="219075" cy="209550"/>
        </a:xfrm>
        <a:prstGeom prst="rect">
          <a:avLst/>
        </a:prstGeom>
        <a:solidFill>
          <a:srgbClr val="FFFF00"/>
        </a:solidFill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ab16465a-65d0-449f-8531-c18bc5a31451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fld>
        </a:p>
      </cdr:txBody>
    </cdr:sp>
  </cdr:relSizeAnchor>
  <cdr:relSizeAnchor xmlns:cdr="http://schemas.openxmlformats.org/drawingml/2006/chartDrawing">
    <cdr:from>
      <cdr:x>0.252</cdr:x>
      <cdr:y>0.13675</cdr:y>
    </cdr:from>
    <cdr:to>
      <cdr:x>0.353</cdr:x>
      <cdr:y>0.23525</cdr:y>
    </cdr:to>
    <cdr:sp>
      <cdr:nvSpPr>
        <cdr:cNvPr id="3" name="Text Box 3"/>
        <cdr:cNvSpPr txBox="1">
          <a:spLocks noChangeArrowheads="1"/>
        </cdr:cNvSpPr>
      </cdr:nvSpPr>
      <cdr:spPr>
        <a:xfrm>
          <a:off x="762000" y="333375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=</a:t>
          </a:r>
        </a:p>
      </cdr:txBody>
    </cdr:sp>
  </cdr:relSizeAnchor>
  <cdr:relSizeAnchor xmlns:cdr="http://schemas.openxmlformats.org/drawingml/2006/chartDrawing">
    <cdr:from>
      <cdr:x>0.2165</cdr:x>
      <cdr:y>0.2595</cdr:y>
    </cdr:from>
    <cdr:to>
      <cdr:x>0.353</cdr:x>
      <cdr:y>0.3365</cdr:y>
    </cdr:to>
    <cdr:sp>
      <cdr:nvSpPr>
        <cdr:cNvPr id="4" name="Text Box 4"/>
        <cdr:cNvSpPr txBox="1">
          <a:spLocks noChangeArrowheads="1"/>
        </cdr:cNvSpPr>
      </cdr:nvSpPr>
      <cdr:spPr>
        <a:xfrm>
          <a:off x="657225" y="6286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 =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3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sheetData>
    <row r="1" spans="1:16" ht="12.75">
      <c r="A1" s="3" t="s">
        <v>16</v>
      </c>
      <c r="P1" s="16"/>
    </row>
    <row r="3" ht="12.75">
      <c r="A3" t="s">
        <v>46</v>
      </c>
    </row>
    <row r="4" ht="12.75">
      <c r="A4" t="s">
        <v>47</v>
      </c>
    </row>
    <row r="6" ht="12.75">
      <c r="A6" t="s">
        <v>17</v>
      </c>
    </row>
    <row r="7" ht="12.75">
      <c r="B7" t="s">
        <v>18</v>
      </c>
    </row>
    <row r="8" ht="12.75">
      <c r="B8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24</v>
      </c>
    </row>
    <row r="14" ht="12.75">
      <c r="A14" t="s">
        <v>22</v>
      </c>
    </row>
    <row r="15" ht="12.75">
      <c r="A15" t="s">
        <v>23</v>
      </c>
    </row>
    <row r="16" ht="12.75">
      <c r="A16" t="s">
        <v>48</v>
      </c>
    </row>
    <row r="17" ht="12.75">
      <c r="A17" t="s">
        <v>25</v>
      </c>
    </row>
    <row r="18" ht="12.75">
      <c r="B18" t="s">
        <v>26</v>
      </c>
    </row>
    <row r="19" ht="12.75">
      <c r="C19" t="s">
        <v>27</v>
      </c>
    </row>
    <row r="20" ht="12.75">
      <c r="C20" t="s">
        <v>28</v>
      </c>
    </row>
    <row r="21" ht="12.75">
      <c r="C21" t="s">
        <v>29</v>
      </c>
    </row>
    <row r="22" ht="12.75">
      <c r="D22" t="s">
        <v>42</v>
      </c>
    </row>
    <row r="24" ht="12.75">
      <c r="A24" t="s">
        <v>30</v>
      </c>
    </row>
    <row r="25" ht="12.75">
      <c r="A25" t="s">
        <v>31</v>
      </c>
    </row>
    <row r="26" ht="12.75">
      <c r="A26" t="s">
        <v>41</v>
      </c>
    </row>
    <row r="28" ht="12.75">
      <c r="A28" t="s">
        <v>49</v>
      </c>
    </row>
    <row r="30" ht="12.75">
      <c r="A30" s="3" t="s">
        <v>50</v>
      </c>
    </row>
    <row r="31" ht="12.75">
      <c r="A31" s="15" t="s">
        <v>51</v>
      </c>
    </row>
    <row r="32" ht="12.75">
      <c r="A32" s="15" t="s">
        <v>52</v>
      </c>
    </row>
    <row r="33" ht="12.75">
      <c r="A33" s="15" t="s">
        <v>53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I42"/>
  <sheetViews>
    <sheetView showGridLines="0" zoomScalePageLayoutView="0" workbookViewId="0" topLeftCell="A1">
      <selection activeCell="F2" sqref="F2"/>
    </sheetView>
  </sheetViews>
  <sheetFormatPr defaultColWidth="9.140625" defaultRowHeight="12.75"/>
  <cols>
    <col min="1" max="1" width="11.8515625" style="0" customWidth="1"/>
    <col min="19" max="35" width="9.140625" style="5" customWidth="1"/>
  </cols>
  <sheetData>
    <row r="1" spans="1:8" ht="12.75">
      <c r="A1" s="3" t="s">
        <v>15</v>
      </c>
      <c r="H1" s="3" t="s">
        <v>40</v>
      </c>
    </row>
    <row r="2" spans="1:7" ht="12.75">
      <c r="A2" t="s">
        <v>37</v>
      </c>
      <c r="F2" s="4">
        <v>18</v>
      </c>
      <c r="G2" t="s">
        <v>14</v>
      </c>
    </row>
    <row r="3" ht="15" customHeight="1">
      <c r="A3" t="s">
        <v>38</v>
      </c>
    </row>
    <row r="4" ht="12.75"/>
    <row r="5" spans="19:35" s="6" customFormat="1" ht="12.75">
      <c r="S5" s="7"/>
      <c r="T5" s="7"/>
      <c r="U5" s="7">
        <v>140</v>
      </c>
      <c r="V5" s="7">
        <v>30</v>
      </c>
      <c r="W5" s="7"/>
      <c r="X5" s="7"/>
      <c r="Y5" s="7"/>
      <c r="Z5" s="7"/>
      <c r="AA5" s="7" t="s">
        <v>7</v>
      </c>
      <c r="AB5" s="7"/>
      <c r="AC5" s="7"/>
      <c r="AD5" s="7"/>
      <c r="AE5" s="7"/>
      <c r="AF5" s="7"/>
      <c r="AG5" s="7"/>
      <c r="AH5" s="7"/>
      <c r="AI5" s="7"/>
    </row>
    <row r="6" spans="19:35" s="6" customFormat="1" ht="12.75">
      <c r="S6" s="7"/>
      <c r="T6" s="7" t="s">
        <v>0</v>
      </c>
      <c r="U6" s="7" t="s">
        <v>1</v>
      </c>
      <c r="V6" s="7" t="s">
        <v>2</v>
      </c>
      <c r="W6" s="7" t="s">
        <v>3</v>
      </c>
      <c r="X6" s="7" t="s">
        <v>4</v>
      </c>
      <c r="Y6" s="7" t="s">
        <v>5</v>
      </c>
      <c r="Z6" s="7" t="s">
        <v>6</v>
      </c>
      <c r="AA6" s="7" t="s">
        <v>0</v>
      </c>
      <c r="AB6" s="7"/>
      <c r="AC6" s="7"/>
      <c r="AD6" s="7"/>
      <c r="AE6" s="7"/>
      <c r="AF6" s="7"/>
      <c r="AG6" s="7"/>
      <c r="AH6" s="7"/>
      <c r="AI6" s="7"/>
    </row>
    <row r="7" spans="19:35" s="6" customFormat="1" ht="12.75">
      <c r="S7" s="7"/>
      <c r="T7" s="7">
        <v>1</v>
      </c>
      <c r="U7" s="7">
        <f aca="true" t="shared" si="0" ref="U7:U36">$U$5*T7^(1/2)</f>
        <v>140</v>
      </c>
      <c r="V7" s="7">
        <f>$V$5*T7</f>
        <v>30</v>
      </c>
      <c r="W7" s="7">
        <f aca="true" t="shared" si="1" ref="W7:W36">U7-V7</f>
        <v>110</v>
      </c>
      <c r="X7" s="7">
        <f aca="true" t="shared" si="2" ref="X7:X36">$U$5*0.5*T7^(-1/2)</f>
        <v>70</v>
      </c>
      <c r="Y7" s="7">
        <f>$V$5</f>
        <v>30</v>
      </c>
      <c r="Z7" s="7">
        <f aca="true" t="shared" si="3" ref="Z7:Z36">X7-Y7</f>
        <v>40</v>
      </c>
      <c r="AA7" s="7">
        <f>F2</f>
        <v>18</v>
      </c>
      <c r="AB7" s="8">
        <f>U5*SQRT(AA7)</f>
        <v>593.9696961966998</v>
      </c>
      <c r="AC7" s="7" t="s">
        <v>1</v>
      </c>
      <c r="AD7" s="9">
        <f>AB7-AB8</f>
        <v>53.96969619669983</v>
      </c>
      <c r="AE7" s="7" t="s">
        <v>3</v>
      </c>
      <c r="AF7" s="7">
        <f>U5*0.5/SQRT(AA7)</f>
        <v>16.49915822768611</v>
      </c>
      <c r="AG7" s="7" t="s">
        <v>4</v>
      </c>
      <c r="AH7" s="7">
        <f>AF7-AF8</f>
        <v>-13.50084177231389</v>
      </c>
      <c r="AI7" s="7" t="s">
        <v>6</v>
      </c>
    </row>
    <row r="8" spans="1:35" s="6" customFormat="1" ht="12.75">
      <c r="A8" s="12" t="s">
        <v>32</v>
      </c>
      <c r="L8" s="12" t="s">
        <v>32</v>
      </c>
      <c r="S8" s="7"/>
      <c r="T8" s="7">
        <v>2</v>
      </c>
      <c r="U8" s="7">
        <f t="shared" si="0"/>
        <v>197.9898987322333</v>
      </c>
      <c r="V8" s="7">
        <f aca="true" t="shared" si="4" ref="V8:V38">$V$5*T8</f>
        <v>60</v>
      </c>
      <c r="W8" s="7">
        <f t="shared" si="1"/>
        <v>137.9898987322333</v>
      </c>
      <c r="X8" s="7">
        <f t="shared" si="2"/>
        <v>49.49747468305832</v>
      </c>
      <c r="Y8" s="7">
        <f aca="true" t="shared" si="5" ref="Y8:Y36">$V$5</f>
        <v>30</v>
      </c>
      <c r="Z8" s="7">
        <f t="shared" si="3"/>
        <v>19.49747468305832</v>
      </c>
      <c r="AA8" s="7">
        <f>F2</f>
        <v>18</v>
      </c>
      <c r="AB8" s="8">
        <f>V5*AA8</f>
        <v>540</v>
      </c>
      <c r="AC8" s="7" t="s">
        <v>2</v>
      </c>
      <c r="AD8" s="7">
        <v>0</v>
      </c>
      <c r="AE8" s="7" t="s">
        <v>8</v>
      </c>
      <c r="AF8" s="7">
        <f>V5</f>
        <v>30</v>
      </c>
      <c r="AG8" s="7" t="s">
        <v>5</v>
      </c>
      <c r="AH8" s="7">
        <v>0</v>
      </c>
      <c r="AI8" s="7" t="s">
        <v>8</v>
      </c>
    </row>
    <row r="9" spans="1:35" s="6" customFormat="1" ht="12.75">
      <c r="A9" s="12" t="s">
        <v>33</v>
      </c>
      <c r="L9" s="12" t="s">
        <v>33</v>
      </c>
      <c r="S9" s="7"/>
      <c r="T9" s="7">
        <v>3</v>
      </c>
      <c r="U9" s="7">
        <f t="shared" si="0"/>
        <v>242.4871130596428</v>
      </c>
      <c r="V9" s="7">
        <f t="shared" si="4"/>
        <v>90</v>
      </c>
      <c r="W9" s="7">
        <f t="shared" si="1"/>
        <v>152.4871130596428</v>
      </c>
      <c r="X9" s="7">
        <f t="shared" si="2"/>
        <v>40.41451884327381</v>
      </c>
      <c r="Y9" s="7">
        <f t="shared" si="5"/>
        <v>30</v>
      </c>
      <c r="Z9" s="7">
        <f t="shared" si="3"/>
        <v>10.414518843273811</v>
      </c>
      <c r="AA9" s="7">
        <f>AA8</f>
        <v>18</v>
      </c>
      <c r="AB9" s="7">
        <v>0</v>
      </c>
      <c r="AC9" s="7" t="s">
        <v>8</v>
      </c>
      <c r="AD9" s="7"/>
      <c r="AE9" s="7"/>
      <c r="AF9" s="7">
        <v>0</v>
      </c>
      <c r="AG9" s="7" t="s">
        <v>8</v>
      </c>
      <c r="AH9" s="7"/>
      <c r="AI9" s="7"/>
    </row>
    <row r="10" spans="1:35" s="6" customFormat="1" ht="12.75">
      <c r="A10" s="12" t="s">
        <v>34</v>
      </c>
      <c r="L10" s="12" t="s">
        <v>34</v>
      </c>
      <c r="S10" s="7"/>
      <c r="T10" s="7">
        <v>4</v>
      </c>
      <c r="U10" s="7">
        <f t="shared" si="0"/>
        <v>280</v>
      </c>
      <c r="V10" s="7">
        <f t="shared" si="4"/>
        <v>120</v>
      </c>
      <c r="W10" s="7">
        <f t="shared" si="1"/>
        <v>160</v>
      </c>
      <c r="X10" s="7">
        <f t="shared" si="2"/>
        <v>35</v>
      </c>
      <c r="Y10" s="7">
        <f t="shared" si="5"/>
        <v>30</v>
      </c>
      <c r="Z10" s="7">
        <f t="shared" si="3"/>
        <v>5</v>
      </c>
      <c r="AA10" s="7"/>
      <c r="AB10" s="7"/>
      <c r="AC10" s="7"/>
      <c r="AD10" s="7"/>
      <c r="AE10" s="7"/>
      <c r="AF10" s="7"/>
      <c r="AG10" s="7"/>
      <c r="AH10" s="7"/>
      <c r="AI10" s="7"/>
    </row>
    <row r="11" spans="19:35" s="6" customFormat="1" ht="12.75">
      <c r="S11" s="7"/>
      <c r="T11" s="7">
        <v>5</v>
      </c>
      <c r="U11" s="7">
        <f t="shared" si="0"/>
        <v>313.0495168499706</v>
      </c>
      <c r="V11" s="7">
        <f t="shared" si="4"/>
        <v>150</v>
      </c>
      <c r="W11" s="7">
        <f t="shared" si="1"/>
        <v>163.0495168499706</v>
      </c>
      <c r="X11" s="7">
        <f t="shared" si="2"/>
        <v>31.304951684997054</v>
      </c>
      <c r="Y11" s="7">
        <f t="shared" si="5"/>
        <v>30</v>
      </c>
      <c r="Z11" s="7">
        <f t="shared" si="3"/>
        <v>1.3049516849970537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9:35" s="6" customFormat="1" ht="12.75">
      <c r="S12" s="7"/>
      <c r="T12" s="7">
        <v>6</v>
      </c>
      <c r="U12" s="7">
        <f t="shared" si="0"/>
        <v>342.9285639896449</v>
      </c>
      <c r="V12" s="7">
        <f t="shared" si="4"/>
        <v>180</v>
      </c>
      <c r="W12" s="7">
        <f t="shared" si="1"/>
        <v>162.92856398964489</v>
      </c>
      <c r="X12" s="7">
        <f t="shared" si="2"/>
        <v>28.577380332470415</v>
      </c>
      <c r="Y12" s="7">
        <f t="shared" si="5"/>
        <v>30</v>
      </c>
      <c r="Z12" s="7">
        <f t="shared" si="3"/>
        <v>-1.4226196675295846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9:35" s="6" customFormat="1" ht="12.75">
      <c r="S13" s="7"/>
      <c r="T13" s="7">
        <v>7</v>
      </c>
      <c r="U13" s="7">
        <f t="shared" si="0"/>
        <v>370.4051835490427</v>
      </c>
      <c r="V13" s="7">
        <f t="shared" si="4"/>
        <v>210</v>
      </c>
      <c r="W13" s="7">
        <f t="shared" si="1"/>
        <v>160.4051835490427</v>
      </c>
      <c r="X13" s="7">
        <f t="shared" si="2"/>
        <v>26.457513110645905</v>
      </c>
      <c r="Y13" s="7">
        <f t="shared" si="5"/>
        <v>30</v>
      </c>
      <c r="Z13" s="7">
        <f t="shared" si="3"/>
        <v>-3.5424868893540946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9:35" s="6" customFormat="1" ht="12.75">
      <c r="S14" s="7"/>
      <c r="T14" s="7">
        <v>8</v>
      </c>
      <c r="U14" s="7">
        <f t="shared" si="0"/>
        <v>395.9797974644666</v>
      </c>
      <c r="V14" s="7">
        <f t="shared" si="4"/>
        <v>240</v>
      </c>
      <c r="W14" s="7">
        <f t="shared" si="1"/>
        <v>155.97979746446663</v>
      </c>
      <c r="X14" s="7">
        <f t="shared" si="2"/>
        <v>24.74873734152916</v>
      </c>
      <c r="Y14" s="7">
        <f t="shared" si="5"/>
        <v>30</v>
      </c>
      <c r="Z14" s="7">
        <f t="shared" si="3"/>
        <v>-5.251262658470839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9:35" s="6" customFormat="1" ht="12.75">
      <c r="S15" s="7"/>
      <c r="T15" s="7">
        <v>9</v>
      </c>
      <c r="U15" s="7">
        <f t="shared" si="0"/>
        <v>420</v>
      </c>
      <c r="V15" s="7">
        <f t="shared" si="4"/>
        <v>270</v>
      </c>
      <c r="W15" s="7">
        <f t="shared" si="1"/>
        <v>150</v>
      </c>
      <c r="X15" s="7">
        <f t="shared" si="2"/>
        <v>23.333333333333332</v>
      </c>
      <c r="Y15" s="7">
        <f t="shared" si="5"/>
        <v>30</v>
      </c>
      <c r="Z15" s="7">
        <f t="shared" si="3"/>
        <v>-6.666666666666668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9:35" s="6" customFormat="1" ht="12.75">
      <c r="S16" s="7"/>
      <c r="T16" s="7">
        <v>10</v>
      </c>
      <c r="U16" s="7">
        <f t="shared" si="0"/>
        <v>442.71887242357315</v>
      </c>
      <c r="V16" s="7">
        <f t="shared" si="4"/>
        <v>300</v>
      </c>
      <c r="W16" s="7">
        <f t="shared" si="1"/>
        <v>142.71887242357315</v>
      </c>
      <c r="X16" s="7">
        <f t="shared" si="2"/>
        <v>22.135943621178654</v>
      </c>
      <c r="Y16" s="7">
        <f t="shared" si="5"/>
        <v>30</v>
      </c>
      <c r="Z16" s="7">
        <f t="shared" si="3"/>
        <v>-7.864056378821346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9:35" s="6" customFormat="1" ht="12.75">
      <c r="S17" s="7"/>
      <c r="T17" s="7">
        <v>11</v>
      </c>
      <c r="U17" s="7">
        <f t="shared" si="0"/>
        <v>464.327470649756</v>
      </c>
      <c r="V17" s="7">
        <f t="shared" si="4"/>
        <v>330</v>
      </c>
      <c r="W17" s="7">
        <f t="shared" si="1"/>
        <v>134.32747064975598</v>
      </c>
      <c r="X17" s="7">
        <f t="shared" si="2"/>
        <v>21.105794120443456</v>
      </c>
      <c r="Y17" s="7">
        <f t="shared" si="5"/>
        <v>30</v>
      </c>
      <c r="Z17" s="7">
        <f t="shared" si="3"/>
        <v>-8.894205879556544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9:35" s="6" customFormat="1" ht="12.75">
      <c r="S18" s="7"/>
      <c r="T18" s="7">
        <v>12</v>
      </c>
      <c r="U18" s="7">
        <f t="shared" si="0"/>
        <v>484.9742261192856</v>
      </c>
      <c r="V18" s="7">
        <f t="shared" si="4"/>
        <v>360</v>
      </c>
      <c r="W18" s="7">
        <f t="shared" si="1"/>
        <v>124.97422611928562</v>
      </c>
      <c r="X18" s="7">
        <f t="shared" si="2"/>
        <v>20.207259421636905</v>
      </c>
      <c r="Y18" s="7">
        <f t="shared" si="5"/>
        <v>30</v>
      </c>
      <c r="Z18" s="7">
        <f t="shared" si="3"/>
        <v>-9.792740578363095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9:35" s="6" customFormat="1" ht="12.75">
      <c r="S19" s="7"/>
      <c r="T19" s="7">
        <v>13</v>
      </c>
      <c r="U19" s="7">
        <f t="shared" si="0"/>
        <v>504.7771785649585</v>
      </c>
      <c r="V19" s="7">
        <f t="shared" si="4"/>
        <v>390</v>
      </c>
      <c r="W19" s="7">
        <f t="shared" si="1"/>
        <v>114.77717856495849</v>
      </c>
      <c r="X19" s="7">
        <f t="shared" si="2"/>
        <v>19.41450686788302</v>
      </c>
      <c r="Y19" s="7">
        <f t="shared" si="5"/>
        <v>30</v>
      </c>
      <c r="Z19" s="7">
        <f t="shared" si="3"/>
        <v>-10.58549313211698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9:35" s="10" customFormat="1" ht="12.75">
      <c r="S20" s="11"/>
      <c r="T20" s="11">
        <v>14</v>
      </c>
      <c r="U20" s="11">
        <f t="shared" si="0"/>
        <v>523.8320341483518</v>
      </c>
      <c r="V20" s="11">
        <f t="shared" si="4"/>
        <v>420</v>
      </c>
      <c r="W20" s="11">
        <f t="shared" si="1"/>
        <v>103.8320341483518</v>
      </c>
      <c r="X20" s="11">
        <f t="shared" si="2"/>
        <v>18.708286933869708</v>
      </c>
      <c r="Y20" s="11">
        <f t="shared" si="5"/>
        <v>30</v>
      </c>
      <c r="Z20" s="11">
        <f t="shared" si="3"/>
        <v>-11.291713066130292</v>
      </c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9:35" s="10" customFormat="1" ht="12.75">
      <c r="S21" s="11"/>
      <c r="T21" s="11">
        <v>15</v>
      </c>
      <c r="U21" s="11">
        <f t="shared" si="0"/>
        <v>542.2176684690384</v>
      </c>
      <c r="V21" s="11">
        <f t="shared" si="4"/>
        <v>450</v>
      </c>
      <c r="W21" s="11">
        <f t="shared" si="1"/>
        <v>92.21766846903836</v>
      </c>
      <c r="X21" s="11">
        <f t="shared" si="2"/>
        <v>18.073922282301275</v>
      </c>
      <c r="Y21" s="11">
        <f t="shared" si="5"/>
        <v>30</v>
      </c>
      <c r="Z21" s="11">
        <f t="shared" si="3"/>
        <v>-11.926077717698725</v>
      </c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9:35" s="10" customFormat="1" ht="12.75">
      <c r="S22" s="11"/>
      <c r="T22" s="11">
        <v>16</v>
      </c>
      <c r="U22" s="11">
        <f t="shared" si="0"/>
        <v>560</v>
      </c>
      <c r="V22" s="11">
        <f t="shared" si="4"/>
        <v>480</v>
      </c>
      <c r="W22" s="11">
        <f t="shared" si="1"/>
        <v>80</v>
      </c>
      <c r="X22" s="11">
        <f t="shared" si="2"/>
        <v>17.5</v>
      </c>
      <c r="Y22" s="11">
        <f t="shared" si="5"/>
        <v>30</v>
      </c>
      <c r="Z22" s="11">
        <f t="shared" si="3"/>
        <v>-12.5</v>
      </c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9:35" s="10" customFormat="1" ht="12.75">
      <c r="S23" s="11"/>
      <c r="T23" s="11">
        <v>17</v>
      </c>
      <c r="U23" s="11">
        <f t="shared" si="0"/>
        <v>577.2347875864725</v>
      </c>
      <c r="V23" s="11">
        <f t="shared" si="4"/>
        <v>510</v>
      </c>
      <c r="W23" s="11">
        <f t="shared" si="1"/>
        <v>67.23478758647252</v>
      </c>
      <c r="X23" s="11">
        <f t="shared" si="2"/>
        <v>16.977493752543307</v>
      </c>
      <c r="Y23" s="11">
        <f t="shared" si="5"/>
        <v>30</v>
      </c>
      <c r="Z23" s="11">
        <f t="shared" si="3"/>
        <v>-13.022506247456693</v>
      </c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s="10" customFormat="1" ht="12.75">
      <c r="A24" s="13" t="s">
        <v>35</v>
      </c>
      <c r="L24" s="13" t="s">
        <v>35</v>
      </c>
      <c r="S24" s="11"/>
      <c r="T24" s="11">
        <v>18</v>
      </c>
      <c r="U24" s="11">
        <f t="shared" si="0"/>
        <v>593.9696961966998</v>
      </c>
      <c r="V24" s="11">
        <f t="shared" si="4"/>
        <v>540</v>
      </c>
      <c r="W24" s="11">
        <f t="shared" si="1"/>
        <v>53.96969619669983</v>
      </c>
      <c r="X24" s="11">
        <f t="shared" si="2"/>
        <v>16.49915822768611</v>
      </c>
      <c r="Y24" s="11">
        <f t="shared" si="5"/>
        <v>30</v>
      </c>
      <c r="Z24" s="11">
        <f t="shared" si="3"/>
        <v>-13.50084177231389</v>
      </c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s="10" customFormat="1" ht="12.75">
      <c r="A25" s="13" t="s">
        <v>34</v>
      </c>
      <c r="L25" s="13" t="s">
        <v>34</v>
      </c>
      <c r="S25" s="11"/>
      <c r="T25" s="11">
        <v>19</v>
      </c>
      <c r="U25" s="11">
        <f t="shared" si="0"/>
        <v>610.2458520956943</v>
      </c>
      <c r="V25" s="11">
        <f t="shared" si="4"/>
        <v>570</v>
      </c>
      <c r="W25" s="11">
        <f t="shared" si="1"/>
        <v>40.24585209569432</v>
      </c>
      <c r="X25" s="11">
        <f t="shared" si="2"/>
        <v>16.059101370939324</v>
      </c>
      <c r="Y25" s="11">
        <f t="shared" si="5"/>
        <v>30</v>
      </c>
      <c r="Z25" s="11">
        <f t="shared" si="3"/>
        <v>-13.940898629060676</v>
      </c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9:35" s="10" customFormat="1" ht="12.75">
      <c r="S26" s="11"/>
      <c r="T26" s="11">
        <v>20</v>
      </c>
      <c r="U26" s="11">
        <f t="shared" si="0"/>
        <v>626.0990336999412</v>
      </c>
      <c r="V26" s="11">
        <f t="shared" si="4"/>
        <v>600</v>
      </c>
      <c r="W26" s="11">
        <f t="shared" si="1"/>
        <v>26.099033699941174</v>
      </c>
      <c r="X26" s="11">
        <f t="shared" si="2"/>
        <v>15.652475842498527</v>
      </c>
      <c r="Y26" s="11">
        <f t="shared" si="5"/>
        <v>30</v>
      </c>
      <c r="Z26" s="11">
        <f t="shared" si="3"/>
        <v>-14.347524157501473</v>
      </c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9:35" s="10" customFormat="1" ht="12.75">
      <c r="S27" s="11"/>
      <c r="T27" s="11">
        <v>21</v>
      </c>
      <c r="U27" s="11">
        <f t="shared" si="0"/>
        <v>641.5605972938175</v>
      </c>
      <c r="V27" s="11">
        <f t="shared" si="4"/>
        <v>630</v>
      </c>
      <c r="W27" s="11">
        <f t="shared" si="1"/>
        <v>11.560597293817523</v>
      </c>
      <c r="X27" s="11">
        <f t="shared" si="2"/>
        <v>15.275252316519467</v>
      </c>
      <c r="Y27" s="11">
        <f t="shared" si="5"/>
        <v>30</v>
      </c>
      <c r="Z27" s="11">
        <f t="shared" si="3"/>
        <v>-14.724747683480533</v>
      </c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9:35" s="10" customFormat="1" ht="12.75">
      <c r="S28" s="11"/>
      <c r="T28" s="11">
        <v>22</v>
      </c>
      <c r="U28" s="11">
        <f t="shared" si="0"/>
        <v>656.6582063752802</v>
      </c>
      <c r="V28" s="11">
        <f t="shared" si="4"/>
        <v>660</v>
      </c>
      <c r="W28" s="11">
        <f t="shared" si="1"/>
        <v>-3.3417936247197986</v>
      </c>
      <c r="X28" s="11">
        <f t="shared" si="2"/>
        <v>14.924050144892728</v>
      </c>
      <c r="Y28" s="11">
        <f t="shared" si="5"/>
        <v>30</v>
      </c>
      <c r="Z28" s="11">
        <f t="shared" si="3"/>
        <v>-15.075949855107272</v>
      </c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9:35" s="10" customFormat="1" ht="12.75">
      <c r="S29" s="11"/>
      <c r="T29" s="11">
        <v>23</v>
      </c>
      <c r="U29" s="11">
        <f t="shared" si="0"/>
        <v>671.4164132637807</v>
      </c>
      <c r="V29" s="11">
        <f t="shared" si="4"/>
        <v>690</v>
      </c>
      <c r="W29" s="11">
        <f t="shared" si="1"/>
        <v>-18.58358673621933</v>
      </c>
      <c r="X29" s="11">
        <f t="shared" si="2"/>
        <v>14.596008983995233</v>
      </c>
      <c r="Y29" s="11">
        <f t="shared" si="5"/>
        <v>30</v>
      </c>
      <c r="Z29" s="11">
        <f t="shared" si="3"/>
        <v>-15.403991016004767</v>
      </c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9:35" s="10" customFormat="1" ht="12.75">
      <c r="S30" s="11"/>
      <c r="T30" s="11">
        <v>24</v>
      </c>
      <c r="U30" s="11">
        <f t="shared" si="0"/>
        <v>685.8571279792898</v>
      </c>
      <c r="V30" s="11">
        <f t="shared" si="4"/>
        <v>720</v>
      </c>
      <c r="W30" s="11">
        <f t="shared" si="1"/>
        <v>-34.14287202071023</v>
      </c>
      <c r="X30" s="11">
        <f t="shared" si="2"/>
        <v>14.288690166235208</v>
      </c>
      <c r="Y30" s="11">
        <f t="shared" si="5"/>
        <v>30</v>
      </c>
      <c r="Z30" s="11">
        <f t="shared" si="3"/>
        <v>-15.711309833764792</v>
      </c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9:35" s="10" customFormat="1" ht="12.75">
      <c r="S31" s="11"/>
      <c r="T31" s="11">
        <v>25</v>
      </c>
      <c r="U31" s="11">
        <f t="shared" si="0"/>
        <v>700</v>
      </c>
      <c r="V31" s="11">
        <f t="shared" si="4"/>
        <v>750</v>
      </c>
      <c r="W31" s="11">
        <f t="shared" si="1"/>
        <v>-50</v>
      </c>
      <c r="X31" s="11">
        <f t="shared" si="2"/>
        <v>14</v>
      </c>
      <c r="Y31" s="11">
        <f t="shared" si="5"/>
        <v>30</v>
      </c>
      <c r="Z31" s="11">
        <f t="shared" si="3"/>
        <v>-16</v>
      </c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9:35" s="10" customFormat="1" ht="12.75">
      <c r="S32" s="11"/>
      <c r="T32" s="11">
        <v>26</v>
      </c>
      <c r="U32" s="11">
        <f t="shared" si="0"/>
        <v>713.8627319029898</v>
      </c>
      <c r="V32" s="11">
        <f t="shared" si="4"/>
        <v>780</v>
      </c>
      <c r="W32" s="11">
        <f t="shared" si="1"/>
        <v>-66.13726809701018</v>
      </c>
      <c r="X32" s="11">
        <f t="shared" si="2"/>
        <v>13.728129459672884</v>
      </c>
      <c r="Y32" s="11">
        <f t="shared" si="5"/>
        <v>30</v>
      </c>
      <c r="Z32" s="11">
        <f t="shared" si="3"/>
        <v>-16.271870540327114</v>
      </c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9:35" s="10" customFormat="1" ht="12.75">
      <c r="S33" s="11"/>
      <c r="T33" s="11">
        <v>27</v>
      </c>
      <c r="U33" s="11">
        <f t="shared" si="0"/>
        <v>727.4613391789285</v>
      </c>
      <c r="V33" s="11">
        <f t="shared" si="4"/>
        <v>810</v>
      </c>
      <c r="W33" s="11">
        <f t="shared" si="1"/>
        <v>-82.53866082107152</v>
      </c>
      <c r="X33" s="11">
        <f t="shared" si="2"/>
        <v>13.47150628109127</v>
      </c>
      <c r="Y33" s="11">
        <f t="shared" si="5"/>
        <v>30</v>
      </c>
      <c r="Z33" s="11">
        <f t="shared" si="3"/>
        <v>-16.52849371890873</v>
      </c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9:35" s="10" customFormat="1" ht="12.75">
      <c r="S34" s="11"/>
      <c r="T34" s="11">
        <v>28</v>
      </c>
      <c r="U34" s="11">
        <f t="shared" si="0"/>
        <v>740.8103670980854</v>
      </c>
      <c r="V34" s="11">
        <f t="shared" si="4"/>
        <v>840</v>
      </c>
      <c r="W34" s="11">
        <f t="shared" si="1"/>
        <v>-99.18963290191459</v>
      </c>
      <c r="X34" s="11">
        <f t="shared" si="2"/>
        <v>13.228756555322953</v>
      </c>
      <c r="Y34" s="11">
        <f t="shared" si="5"/>
        <v>30</v>
      </c>
      <c r="Z34" s="11">
        <f t="shared" si="3"/>
        <v>-16.771243444677047</v>
      </c>
      <c r="AA34" s="11"/>
      <c r="AB34" s="11"/>
      <c r="AC34" s="11"/>
      <c r="AD34" s="11"/>
      <c r="AE34" s="11"/>
      <c r="AF34" s="11"/>
      <c r="AG34" s="11"/>
      <c r="AH34" s="11"/>
      <c r="AI34" s="11"/>
    </row>
    <row r="35" spans="20:26" ht="12.75">
      <c r="T35" s="5">
        <v>29</v>
      </c>
      <c r="U35" s="5">
        <f t="shared" si="0"/>
        <v>753.9230729988305</v>
      </c>
      <c r="V35" s="5">
        <f t="shared" si="4"/>
        <v>870</v>
      </c>
      <c r="W35" s="5">
        <f t="shared" si="1"/>
        <v>-116.07692700116945</v>
      </c>
      <c r="X35" s="5">
        <f t="shared" si="2"/>
        <v>12.99867367239363</v>
      </c>
      <c r="Y35" s="5">
        <f t="shared" si="5"/>
        <v>30</v>
      </c>
      <c r="Z35" s="5">
        <f t="shared" si="3"/>
        <v>-17.00132632760637</v>
      </c>
    </row>
    <row r="36" spans="20:26" ht="12.75">
      <c r="T36" s="5">
        <v>30</v>
      </c>
      <c r="U36" s="5">
        <f t="shared" si="0"/>
        <v>766.8115805072325</v>
      </c>
      <c r="V36" s="5">
        <f t="shared" si="4"/>
        <v>900</v>
      </c>
      <c r="W36" s="5">
        <f t="shared" si="1"/>
        <v>-133.18841949276748</v>
      </c>
      <c r="X36" s="5">
        <f t="shared" si="2"/>
        <v>12.780193008453875</v>
      </c>
      <c r="Y36" s="5">
        <f t="shared" si="5"/>
        <v>30</v>
      </c>
      <c r="Z36" s="5">
        <f t="shared" si="3"/>
        <v>-17.219806991546125</v>
      </c>
    </row>
    <row r="37" spans="2:22" ht="12.75">
      <c r="B37" s="14" t="s">
        <v>36</v>
      </c>
      <c r="V37" s="5">
        <f t="shared" si="4"/>
        <v>0</v>
      </c>
    </row>
    <row r="38" ht="12.75">
      <c r="V38" s="5">
        <f t="shared" si="4"/>
        <v>0</v>
      </c>
    </row>
    <row r="39" spans="2:5" ht="12.75">
      <c r="B39" t="s">
        <v>11</v>
      </c>
      <c r="E39" t="s">
        <v>9</v>
      </c>
    </row>
    <row r="40" spans="2:6" ht="12.75">
      <c r="B40">
        <f>140*SQRT(x)</f>
        <v>140</v>
      </c>
      <c r="C40" t="s">
        <v>10</v>
      </c>
      <c r="E40" s="2">
        <v>1</v>
      </c>
      <c r="F40" t="s">
        <v>0</v>
      </c>
    </row>
    <row r="41" spans="2:3" ht="13.5" thickBot="1">
      <c r="B41" s="1">
        <f>30*x</f>
        <v>30</v>
      </c>
      <c r="C41" t="s">
        <v>12</v>
      </c>
    </row>
    <row r="42" spans="2:3" ht="13.5" thickTop="1">
      <c r="B42">
        <f>B40-B41</f>
        <v>110</v>
      </c>
      <c r="C42" t="s">
        <v>13</v>
      </c>
    </row>
  </sheetData>
  <sheetProtection/>
  <printOptions/>
  <pageMargins left="0.75" right="0.75" top="1" bottom="1" header="0.5" footer="0.5"/>
  <pageSetup horizontalDpi="204" verticalDpi="204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I42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11.8515625" style="0" customWidth="1"/>
    <col min="19" max="35" width="9.140625" style="5" customWidth="1"/>
  </cols>
  <sheetData>
    <row r="1" spans="1:8" ht="12.75">
      <c r="A1" s="3" t="s">
        <v>44</v>
      </c>
      <c r="H1" s="3" t="s">
        <v>40</v>
      </c>
    </row>
    <row r="2" spans="1:7" ht="12.75">
      <c r="A2" t="s">
        <v>37</v>
      </c>
      <c r="F2" s="4">
        <v>18</v>
      </c>
      <c r="G2" t="s">
        <v>14</v>
      </c>
    </row>
    <row r="3" ht="14.25">
      <c r="A3" t="s">
        <v>39</v>
      </c>
    </row>
    <row r="4" ht="12.75"/>
    <row r="5" spans="19:35" s="6" customFormat="1" ht="12.75">
      <c r="S5" s="7"/>
      <c r="T5" s="7"/>
      <c r="U5" s="7">
        <v>140</v>
      </c>
      <c r="V5" s="7"/>
      <c r="W5" s="7"/>
      <c r="X5" s="7"/>
      <c r="Y5" s="7"/>
      <c r="Z5" s="7"/>
      <c r="AA5" s="7" t="s">
        <v>7</v>
      </c>
      <c r="AB5" s="7"/>
      <c r="AC5" s="7"/>
      <c r="AD5" s="7"/>
      <c r="AE5" s="7"/>
      <c r="AF5" s="7"/>
      <c r="AG5" s="7"/>
      <c r="AH5" s="7"/>
      <c r="AI5" s="7"/>
    </row>
    <row r="6" spans="19:35" s="6" customFormat="1" ht="12.75">
      <c r="S6" s="7"/>
      <c r="T6" s="7" t="s">
        <v>0</v>
      </c>
      <c r="U6" s="7" t="s">
        <v>1</v>
      </c>
      <c r="V6" s="7" t="s">
        <v>2</v>
      </c>
      <c r="W6" s="7" t="s">
        <v>3</v>
      </c>
      <c r="X6" s="7" t="s">
        <v>4</v>
      </c>
      <c r="Y6" s="7" t="s">
        <v>5</v>
      </c>
      <c r="Z6" s="7" t="s">
        <v>6</v>
      </c>
      <c r="AA6" s="7" t="s">
        <v>0</v>
      </c>
      <c r="AB6" s="7"/>
      <c r="AC6" s="7"/>
      <c r="AD6" s="7"/>
      <c r="AE6" s="7"/>
      <c r="AF6" s="7"/>
      <c r="AG6" s="7"/>
      <c r="AH6" s="7"/>
      <c r="AI6" s="7"/>
    </row>
    <row r="7" spans="19:35" s="6" customFormat="1" ht="12.75">
      <c r="S7" s="7"/>
      <c r="T7" s="7">
        <v>1</v>
      </c>
      <c r="U7" s="7">
        <f aca="true" t="shared" si="0" ref="U7:U36">$U$5*T7^(1/2)</f>
        <v>140</v>
      </c>
      <c r="V7" s="7">
        <f aca="true" t="shared" si="1" ref="V7:V36">T7^2</f>
        <v>1</v>
      </c>
      <c r="W7" s="7">
        <f aca="true" t="shared" si="2" ref="W7:W36">U7-V7</f>
        <v>139</v>
      </c>
      <c r="X7" s="7">
        <f aca="true" t="shared" si="3" ref="X7:X36">$U$5*0.5*T7^(-1/2)</f>
        <v>70</v>
      </c>
      <c r="Y7" s="7">
        <f aca="true" t="shared" si="4" ref="Y7:Y36">2*T7</f>
        <v>2</v>
      </c>
      <c r="Z7" s="7">
        <f aca="true" t="shared" si="5" ref="Z7:Z36">X7-Y7</f>
        <v>68</v>
      </c>
      <c r="AA7" s="7">
        <f>F2</f>
        <v>18</v>
      </c>
      <c r="AB7" s="8">
        <f>U5*SQRT(AA7)</f>
        <v>593.9696961966998</v>
      </c>
      <c r="AC7" s="7" t="s">
        <v>1</v>
      </c>
      <c r="AD7" s="9">
        <f>AB7-AB8</f>
        <v>269.96969619669983</v>
      </c>
      <c r="AE7" s="7" t="s">
        <v>3</v>
      </c>
      <c r="AF7" s="7">
        <f>U5*0.5/SQRT(AA7)</f>
        <v>16.49915822768611</v>
      </c>
      <c r="AG7" s="7" t="s">
        <v>4</v>
      </c>
      <c r="AH7" s="7">
        <f>AF7-AF8</f>
        <v>-19.50084177231389</v>
      </c>
      <c r="AI7" s="7" t="s">
        <v>6</v>
      </c>
    </row>
    <row r="8" spans="1:35" s="6" customFormat="1" ht="12.75">
      <c r="A8" s="12" t="s">
        <v>32</v>
      </c>
      <c r="L8" s="12" t="s">
        <v>32</v>
      </c>
      <c r="S8" s="7"/>
      <c r="T8" s="7">
        <v>2</v>
      </c>
      <c r="U8" s="7">
        <f t="shared" si="0"/>
        <v>197.9898987322333</v>
      </c>
      <c r="V8" s="7">
        <f t="shared" si="1"/>
        <v>4</v>
      </c>
      <c r="W8" s="7">
        <f t="shared" si="2"/>
        <v>193.9898987322333</v>
      </c>
      <c r="X8" s="7">
        <f t="shared" si="3"/>
        <v>49.49747468305832</v>
      </c>
      <c r="Y8" s="7">
        <f t="shared" si="4"/>
        <v>4</v>
      </c>
      <c r="Z8" s="7">
        <f t="shared" si="5"/>
        <v>45.49747468305832</v>
      </c>
      <c r="AA8" s="7">
        <f>F2</f>
        <v>18</v>
      </c>
      <c r="AB8" s="8">
        <f>AA8^2</f>
        <v>324</v>
      </c>
      <c r="AC8" s="7" t="s">
        <v>2</v>
      </c>
      <c r="AD8" s="7">
        <v>0</v>
      </c>
      <c r="AE8" s="7" t="s">
        <v>8</v>
      </c>
      <c r="AF8" s="7">
        <f>2*AA8</f>
        <v>36</v>
      </c>
      <c r="AG8" s="7" t="s">
        <v>5</v>
      </c>
      <c r="AH8" s="7">
        <v>0</v>
      </c>
      <c r="AI8" s="7" t="s">
        <v>8</v>
      </c>
    </row>
    <row r="9" spans="1:35" s="6" customFormat="1" ht="12.75">
      <c r="A9" s="12" t="s">
        <v>33</v>
      </c>
      <c r="L9" s="12" t="s">
        <v>33</v>
      </c>
      <c r="S9" s="7"/>
      <c r="T9" s="7">
        <v>3</v>
      </c>
      <c r="U9" s="7">
        <f t="shared" si="0"/>
        <v>242.4871130596428</v>
      </c>
      <c r="V9" s="7">
        <f t="shared" si="1"/>
        <v>9</v>
      </c>
      <c r="W9" s="7">
        <f t="shared" si="2"/>
        <v>233.4871130596428</v>
      </c>
      <c r="X9" s="7">
        <f t="shared" si="3"/>
        <v>40.41451884327381</v>
      </c>
      <c r="Y9" s="7">
        <f t="shared" si="4"/>
        <v>6</v>
      </c>
      <c r="Z9" s="7">
        <f t="shared" si="5"/>
        <v>34.41451884327381</v>
      </c>
      <c r="AA9" s="7">
        <f>AA8</f>
        <v>18</v>
      </c>
      <c r="AB9" s="7">
        <v>0</v>
      </c>
      <c r="AC9" s="7" t="s">
        <v>8</v>
      </c>
      <c r="AD9" s="7"/>
      <c r="AE9" s="7"/>
      <c r="AF9" s="7">
        <v>0</v>
      </c>
      <c r="AG9" s="7" t="s">
        <v>8</v>
      </c>
      <c r="AH9" s="7"/>
      <c r="AI9" s="7"/>
    </row>
    <row r="10" spans="1:35" s="6" customFormat="1" ht="12.75">
      <c r="A10" s="12" t="s">
        <v>34</v>
      </c>
      <c r="L10" s="12" t="s">
        <v>34</v>
      </c>
      <c r="S10" s="7"/>
      <c r="T10" s="7">
        <v>4</v>
      </c>
      <c r="U10" s="7">
        <f t="shared" si="0"/>
        <v>280</v>
      </c>
      <c r="V10" s="7">
        <f t="shared" si="1"/>
        <v>16</v>
      </c>
      <c r="W10" s="7">
        <f t="shared" si="2"/>
        <v>264</v>
      </c>
      <c r="X10" s="7">
        <f t="shared" si="3"/>
        <v>35</v>
      </c>
      <c r="Y10" s="7">
        <f t="shared" si="4"/>
        <v>8</v>
      </c>
      <c r="Z10" s="7">
        <f t="shared" si="5"/>
        <v>27</v>
      </c>
      <c r="AA10" s="7"/>
      <c r="AB10" s="7"/>
      <c r="AC10" s="7"/>
      <c r="AD10" s="7"/>
      <c r="AE10" s="7"/>
      <c r="AF10" s="7"/>
      <c r="AG10" s="7"/>
      <c r="AH10" s="7"/>
      <c r="AI10" s="7"/>
    </row>
    <row r="11" spans="19:35" s="6" customFormat="1" ht="12.75">
      <c r="S11" s="7"/>
      <c r="T11" s="7">
        <v>5</v>
      </c>
      <c r="U11" s="7">
        <f t="shared" si="0"/>
        <v>313.0495168499706</v>
      </c>
      <c r="V11" s="7">
        <f t="shared" si="1"/>
        <v>25</v>
      </c>
      <c r="W11" s="7">
        <f t="shared" si="2"/>
        <v>288.0495168499706</v>
      </c>
      <c r="X11" s="7">
        <f t="shared" si="3"/>
        <v>31.304951684997054</v>
      </c>
      <c r="Y11" s="7">
        <f t="shared" si="4"/>
        <v>10</v>
      </c>
      <c r="Z11" s="7">
        <f t="shared" si="5"/>
        <v>21.304951684997054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9:35" s="6" customFormat="1" ht="12.75">
      <c r="S12" s="7"/>
      <c r="T12" s="7">
        <v>6</v>
      </c>
      <c r="U12" s="7">
        <f t="shared" si="0"/>
        <v>342.9285639896449</v>
      </c>
      <c r="V12" s="7">
        <f t="shared" si="1"/>
        <v>36</v>
      </c>
      <c r="W12" s="7">
        <f t="shared" si="2"/>
        <v>306.9285639896449</v>
      </c>
      <c r="X12" s="7">
        <f t="shared" si="3"/>
        <v>28.577380332470415</v>
      </c>
      <c r="Y12" s="7">
        <f t="shared" si="4"/>
        <v>12</v>
      </c>
      <c r="Z12" s="7">
        <f t="shared" si="5"/>
        <v>16.577380332470415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9:35" s="6" customFormat="1" ht="12.75">
      <c r="S13" s="7"/>
      <c r="T13" s="7">
        <v>7</v>
      </c>
      <c r="U13" s="7">
        <f t="shared" si="0"/>
        <v>370.4051835490427</v>
      </c>
      <c r="V13" s="7">
        <f t="shared" si="1"/>
        <v>49</v>
      </c>
      <c r="W13" s="7">
        <f t="shared" si="2"/>
        <v>321.4051835490427</v>
      </c>
      <c r="X13" s="7">
        <f t="shared" si="3"/>
        <v>26.457513110645905</v>
      </c>
      <c r="Y13" s="7">
        <f t="shared" si="4"/>
        <v>14</v>
      </c>
      <c r="Z13" s="7">
        <f t="shared" si="5"/>
        <v>12.457513110645905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9:35" s="6" customFormat="1" ht="12.75">
      <c r="S14" s="7"/>
      <c r="T14" s="7">
        <v>8</v>
      </c>
      <c r="U14" s="7">
        <f t="shared" si="0"/>
        <v>395.9797974644666</v>
      </c>
      <c r="V14" s="7">
        <f t="shared" si="1"/>
        <v>64</v>
      </c>
      <c r="W14" s="7">
        <f t="shared" si="2"/>
        <v>331.9797974644666</v>
      </c>
      <c r="X14" s="7">
        <f t="shared" si="3"/>
        <v>24.74873734152916</v>
      </c>
      <c r="Y14" s="7">
        <f t="shared" si="4"/>
        <v>16</v>
      </c>
      <c r="Z14" s="7">
        <f t="shared" si="5"/>
        <v>8.74873734152916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9:35" s="6" customFormat="1" ht="12.75">
      <c r="S15" s="7"/>
      <c r="T15" s="7">
        <v>9</v>
      </c>
      <c r="U15" s="7">
        <f t="shared" si="0"/>
        <v>420</v>
      </c>
      <c r="V15" s="7">
        <f t="shared" si="1"/>
        <v>81</v>
      </c>
      <c r="W15" s="7">
        <f t="shared" si="2"/>
        <v>339</v>
      </c>
      <c r="X15" s="7">
        <f t="shared" si="3"/>
        <v>23.333333333333332</v>
      </c>
      <c r="Y15" s="7">
        <f t="shared" si="4"/>
        <v>18</v>
      </c>
      <c r="Z15" s="7">
        <f t="shared" si="5"/>
        <v>5.333333333333332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9:35" s="6" customFormat="1" ht="12.75">
      <c r="S16" s="7"/>
      <c r="T16" s="7">
        <v>10</v>
      </c>
      <c r="U16" s="7">
        <f t="shared" si="0"/>
        <v>442.71887242357315</v>
      </c>
      <c r="V16" s="7">
        <f t="shared" si="1"/>
        <v>100</v>
      </c>
      <c r="W16" s="7">
        <f t="shared" si="2"/>
        <v>342.71887242357315</v>
      </c>
      <c r="X16" s="7">
        <f t="shared" si="3"/>
        <v>22.135943621178654</v>
      </c>
      <c r="Y16" s="7">
        <f t="shared" si="4"/>
        <v>20</v>
      </c>
      <c r="Z16" s="7">
        <f t="shared" si="5"/>
        <v>2.1359436211786544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9:35" s="6" customFormat="1" ht="12.75">
      <c r="S17" s="7"/>
      <c r="T17" s="7">
        <v>11</v>
      </c>
      <c r="U17" s="7">
        <f t="shared" si="0"/>
        <v>464.327470649756</v>
      </c>
      <c r="V17" s="7">
        <f t="shared" si="1"/>
        <v>121</v>
      </c>
      <c r="W17" s="7">
        <f t="shared" si="2"/>
        <v>343.327470649756</v>
      </c>
      <c r="X17" s="7">
        <f t="shared" si="3"/>
        <v>21.105794120443456</v>
      </c>
      <c r="Y17" s="7">
        <f t="shared" si="4"/>
        <v>22</v>
      </c>
      <c r="Z17" s="7">
        <f t="shared" si="5"/>
        <v>-0.8942058795565444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9:35" s="6" customFormat="1" ht="12.75">
      <c r="S18" s="7"/>
      <c r="T18" s="7">
        <v>12</v>
      </c>
      <c r="U18" s="7">
        <f t="shared" si="0"/>
        <v>484.9742261192856</v>
      </c>
      <c r="V18" s="7">
        <f t="shared" si="1"/>
        <v>144</v>
      </c>
      <c r="W18" s="7">
        <f t="shared" si="2"/>
        <v>340.9742261192856</v>
      </c>
      <c r="X18" s="7">
        <f t="shared" si="3"/>
        <v>20.207259421636905</v>
      </c>
      <c r="Y18" s="7">
        <f t="shared" si="4"/>
        <v>24</v>
      </c>
      <c r="Z18" s="7">
        <f t="shared" si="5"/>
        <v>-3.7927405783630945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9:35" s="6" customFormat="1" ht="12.75">
      <c r="S19" s="7"/>
      <c r="T19" s="7">
        <v>13</v>
      </c>
      <c r="U19" s="7">
        <f t="shared" si="0"/>
        <v>504.7771785649585</v>
      </c>
      <c r="V19" s="7">
        <f t="shared" si="1"/>
        <v>169</v>
      </c>
      <c r="W19" s="7">
        <f t="shared" si="2"/>
        <v>335.7771785649585</v>
      </c>
      <c r="X19" s="7">
        <f t="shared" si="3"/>
        <v>19.41450686788302</v>
      </c>
      <c r="Y19" s="7">
        <f t="shared" si="4"/>
        <v>26</v>
      </c>
      <c r="Z19" s="7">
        <f t="shared" si="5"/>
        <v>-6.58549313211698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9:35" s="10" customFormat="1" ht="12.75">
      <c r="S20" s="11"/>
      <c r="T20" s="11">
        <v>14</v>
      </c>
      <c r="U20" s="11">
        <f t="shared" si="0"/>
        <v>523.8320341483518</v>
      </c>
      <c r="V20" s="11">
        <f t="shared" si="1"/>
        <v>196</v>
      </c>
      <c r="W20" s="11">
        <f t="shared" si="2"/>
        <v>327.8320341483518</v>
      </c>
      <c r="X20" s="11">
        <f t="shared" si="3"/>
        <v>18.708286933869708</v>
      </c>
      <c r="Y20" s="11">
        <f t="shared" si="4"/>
        <v>28</v>
      </c>
      <c r="Z20" s="11">
        <f t="shared" si="5"/>
        <v>-9.291713066130292</v>
      </c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9:35" s="10" customFormat="1" ht="12.75">
      <c r="S21" s="11"/>
      <c r="T21" s="11">
        <v>15</v>
      </c>
      <c r="U21" s="11">
        <f t="shared" si="0"/>
        <v>542.2176684690384</v>
      </c>
      <c r="V21" s="11">
        <f t="shared" si="1"/>
        <v>225</v>
      </c>
      <c r="W21" s="11">
        <f t="shared" si="2"/>
        <v>317.21766846903836</v>
      </c>
      <c r="X21" s="11">
        <f t="shared" si="3"/>
        <v>18.073922282301275</v>
      </c>
      <c r="Y21" s="11">
        <f t="shared" si="4"/>
        <v>30</v>
      </c>
      <c r="Z21" s="11">
        <f t="shared" si="5"/>
        <v>-11.926077717698725</v>
      </c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9:35" s="10" customFormat="1" ht="12.75">
      <c r="S22" s="11"/>
      <c r="T22" s="11">
        <v>16</v>
      </c>
      <c r="U22" s="11">
        <f t="shared" si="0"/>
        <v>560</v>
      </c>
      <c r="V22" s="11">
        <f t="shared" si="1"/>
        <v>256</v>
      </c>
      <c r="W22" s="11">
        <f t="shared" si="2"/>
        <v>304</v>
      </c>
      <c r="X22" s="11">
        <f t="shared" si="3"/>
        <v>17.5</v>
      </c>
      <c r="Y22" s="11">
        <f t="shared" si="4"/>
        <v>32</v>
      </c>
      <c r="Z22" s="11">
        <f t="shared" si="5"/>
        <v>-14.5</v>
      </c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9:35" s="10" customFormat="1" ht="12.75">
      <c r="S23" s="11"/>
      <c r="T23" s="11">
        <v>17</v>
      </c>
      <c r="U23" s="11">
        <f t="shared" si="0"/>
        <v>577.2347875864725</v>
      </c>
      <c r="V23" s="11">
        <f t="shared" si="1"/>
        <v>289</v>
      </c>
      <c r="W23" s="11">
        <f t="shared" si="2"/>
        <v>288.2347875864725</v>
      </c>
      <c r="X23" s="11">
        <f t="shared" si="3"/>
        <v>16.977493752543307</v>
      </c>
      <c r="Y23" s="11">
        <f t="shared" si="4"/>
        <v>34</v>
      </c>
      <c r="Z23" s="11">
        <f t="shared" si="5"/>
        <v>-17.022506247456693</v>
      </c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s="10" customFormat="1" ht="12.75">
      <c r="A24" s="13" t="s">
        <v>35</v>
      </c>
      <c r="L24" s="13" t="s">
        <v>35</v>
      </c>
      <c r="S24" s="11"/>
      <c r="T24" s="11">
        <v>18</v>
      </c>
      <c r="U24" s="11">
        <f t="shared" si="0"/>
        <v>593.9696961966998</v>
      </c>
      <c r="V24" s="11">
        <f t="shared" si="1"/>
        <v>324</v>
      </c>
      <c r="W24" s="11">
        <f t="shared" si="2"/>
        <v>269.96969619669983</v>
      </c>
      <c r="X24" s="11">
        <f t="shared" si="3"/>
        <v>16.49915822768611</v>
      </c>
      <c r="Y24" s="11">
        <f t="shared" si="4"/>
        <v>36</v>
      </c>
      <c r="Z24" s="11">
        <f t="shared" si="5"/>
        <v>-19.50084177231389</v>
      </c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s="10" customFormat="1" ht="12.75">
      <c r="A25" s="13" t="s">
        <v>34</v>
      </c>
      <c r="L25" s="13" t="s">
        <v>34</v>
      </c>
      <c r="S25" s="11"/>
      <c r="T25" s="11">
        <v>19</v>
      </c>
      <c r="U25" s="11">
        <f t="shared" si="0"/>
        <v>610.2458520956943</v>
      </c>
      <c r="V25" s="11">
        <f t="shared" si="1"/>
        <v>361</v>
      </c>
      <c r="W25" s="11">
        <f t="shared" si="2"/>
        <v>249.24585209569432</v>
      </c>
      <c r="X25" s="11">
        <f t="shared" si="3"/>
        <v>16.059101370939324</v>
      </c>
      <c r="Y25" s="11">
        <f t="shared" si="4"/>
        <v>38</v>
      </c>
      <c r="Z25" s="11">
        <f t="shared" si="5"/>
        <v>-21.940898629060676</v>
      </c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9:35" s="10" customFormat="1" ht="12.75">
      <c r="S26" s="11"/>
      <c r="T26" s="11">
        <v>20</v>
      </c>
      <c r="U26" s="11">
        <f t="shared" si="0"/>
        <v>626.0990336999412</v>
      </c>
      <c r="V26" s="11">
        <f t="shared" si="1"/>
        <v>400</v>
      </c>
      <c r="W26" s="11">
        <f t="shared" si="2"/>
        <v>226.09903369994117</v>
      </c>
      <c r="X26" s="11">
        <f t="shared" si="3"/>
        <v>15.652475842498527</v>
      </c>
      <c r="Y26" s="11">
        <f t="shared" si="4"/>
        <v>40</v>
      </c>
      <c r="Z26" s="11">
        <f t="shared" si="5"/>
        <v>-24.347524157501475</v>
      </c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9:35" s="10" customFormat="1" ht="12.75">
      <c r="S27" s="11"/>
      <c r="T27" s="11">
        <v>21</v>
      </c>
      <c r="U27" s="11">
        <f t="shared" si="0"/>
        <v>641.5605972938175</v>
      </c>
      <c r="V27" s="11">
        <f t="shared" si="1"/>
        <v>441</v>
      </c>
      <c r="W27" s="11">
        <f t="shared" si="2"/>
        <v>200.56059729381752</v>
      </c>
      <c r="X27" s="11">
        <f t="shared" si="3"/>
        <v>15.275252316519467</v>
      </c>
      <c r="Y27" s="11">
        <f t="shared" si="4"/>
        <v>42</v>
      </c>
      <c r="Z27" s="11">
        <f t="shared" si="5"/>
        <v>-26.724747683480533</v>
      </c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9:35" s="10" customFormat="1" ht="12.75">
      <c r="S28" s="11"/>
      <c r="T28" s="11">
        <v>22</v>
      </c>
      <c r="U28" s="11">
        <f t="shared" si="0"/>
        <v>656.6582063752802</v>
      </c>
      <c r="V28" s="11">
        <f t="shared" si="1"/>
        <v>484</v>
      </c>
      <c r="W28" s="11">
        <f t="shared" si="2"/>
        <v>172.6582063752802</v>
      </c>
      <c r="X28" s="11">
        <f t="shared" si="3"/>
        <v>14.924050144892728</v>
      </c>
      <c r="Y28" s="11">
        <f t="shared" si="4"/>
        <v>44</v>
      </c>
      <c r="Z28" s="11">
        <f t="shared" si="5"/>
        <v>-29.07594985510727</v>
      </c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9:35" s="10" customFormat="1" ht="12.75">
      <c r="S29" s="11"/>
      <c r="T29" s="11">
        <v>23</v>
      </c>
      <c r="U29" s="11">
        <f t="shared" si="0"/>
        <v>671.4164132637807</v>
      </c>
      <c r="V29" s="11">
        <f t="shared" si="1"/>
        <v>529</v>
      </c>
      <c r="W29" s="11">
        <f t="shared" si="2"/>
        <v>142.41641326378067</v>
      </c>
      <c r="X29" s="11">
        <f t="shared" si="3"/>
        <v>14.596008983995233</v>
      </c>
      <c r="Y29" s="11">
        <f t="shared" si="4"/>
        <v>46</v>
      </c>
      <c r="Z29" s="11">
        <f t="shared" si="5"/>
        <v>-31.403991016004767</v>
      </c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9:35" s="10" customFormat="1" ht="12.75">
      <c r="S30" s="11"/>
      <c r="T30" s="11">
        <v>24</v>
      </c>
      <c r="U30" s="11">
        <f t="shared" si="0"/>
        <v>685.8571279792898</v>
      </c>
      <c r="V30" s="11">
        <f t="shared" si="1"/>
        <v>576</v>
      </c>
      <c r="W30" s="11">
        <f t="shared" si="2"/>
        <v>109.85712797928977</v>
      </c>
      <c r="X30" s="11">
        <f t="shared" si="3"/>
        <v>14.288690166235208</v>
      </c>
      <c r="Y30" s="11">
        <f t="shared" si="4"/>
        <v>48</v>
      </c>
      <c r="Z30" s="11">
        <f t="shared" si="5"/>
        <v>-33.711309833764794</v>
      </c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9:35" s="10" customFormat="1" ht="12.75">
      <c r="S31" s="11"/>
      <c r="T31" s="11">
        <v>25</v>
      </c>
      <c r="U31" s="11">
        <f t="shared" si="0"/>
        <v>700</v>
      </c>
      <c r="V31" s="11">
        <f t="shared" si="1"/>
        <v>625</v>
      </c>
      <c r="W31" s="11">
        <f t="shared" si="2"/>
        <v>75</v>
      </c>
      <c r="X31" s="11">
        <f t="shared" si="3"/>
        <v>14</v>
      </c>
      <c r="Y31" s="11">
        <f t="shared" si="4"/>
        <v>50</v>
      </c>
      <c r="Z31" s="11">
        <f t="shared" si="5"/>
        <v>-36</v>
      </c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9:35" s="10" customFormat="1" ht="12.75">
      <c r="S32" s="11"/>
      <c r="T32" s="11">
        <v>26</v>
      </c>
      <c r="U32" s="11">
        <f t="shared" si="0"/>
        <v>713.8627319029898</v>
      </c>
      <c r="V32" s="11">
        <f t="shared" si="1"/>
        <v>676</v>
      </c>
      <c r="W32" s="11">
        <f t="shared" si="2"/>
        <v>37.86273190298982</v>
      </c>
      <c r="X32" s="11">
        <f t="shared" si="3"/>
        <v>13.728129459672884</v>
      </c>
      <c r="Y32" s="11">
        <f t="shared" si="4"/>
        <v>52</v>
      </c>
      <c r="Z32" s="11">
        <f t="shared" si="5"/>
        <v>-38.271870540327114</v>
      </c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9:35" s="10" customFormat="1" ht="12.75">
      <c r="S33" s="11"/>
      <c r="T33" s="11">
        <v>27</v>
      </c>
      <c r="U33" s="11">
        <f t="shared" si="0"/>
        <v>727.4613391789285</v>
      </c>
      <c r="V33" s="11">
        <f t="shared" si="1"/>
        <v>729</v>
      </c>
      <c r="W33" s="11">
        <f t="shared" si="2"/>
        <v>-1.5386608210715167</v>
      </c>
      <c r="X33" s="11">
        <f t="shared" si="3"/>
        <v>13.47150628109127</v>
      </c>
      <c r="Y33" s="11">
        <f t="shared" si="4"/>
        <v>54</v>
      </c>
      <c r="Z33" s="11">
        <f t="shared" si="5"/>
        <v>-40.528493718908734</v>
      </c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9:35" s="10" customFormat="1" ht="12.75">
      <c r="S34" s="11"/>
      <c r="T34" s="11">
        <v>28</v>
      </c>
      <c r="U34" s="11">
        <f t="shared" si="0"/>
        <v>740.8103670980854</v>
      </c>
      <c r="V34" s="11">
        <f t="shared" si="1"/>
        <v>784</v>
      </c>
      <c r="W34" s="11">
        <f t="shared" si="2"/>
        <v>-43.18963290191459</v>
      </c>
      <c r="X34" s="11">
        <f t="shared" si="3"/>
        <v>13.228756555322953</v>
      </c>
      <c r="Y34" s="11">
        <f t="shared" si="4"/>
        <v>56</v>
      </c>
      <c r="Z34" s="11">
        <f t="shared" si="5"/>
        <v>-42.77124344467705</v>
      </c>
      <c r="AA34" s="11"/>
      <c r="AB34" s="11"/>
      <c r="AC34" s="11"/>
      <c r="AD34" s="11"/>
      <c r="AE34" s="11"/>
      <c r="AF34" s="11"/>
      <c r="AG34" s="11"/>
      <c r="AH34" s="11"/>
      <c r="AI34" s="11"/>
    </row>
    <row r="35" spans="20:26" ht="12.75">
      <c r="T35" s="5">
        <v>29</v>
      </c>
      <c r="U35" s="5">
        <f t="shared" si="0"/>
        <v>753.9230729988305</v>
      </c>
      <c r="V35" s="5">
        <f t="shared" si="1"/>
        <v>841</v>
      </c>
      <c r="W35" s="5">
        <f t="shared" si="2"/>
        <v>-87.07692700116945</v>
      </c>
      <c r="X35" s="5">
        <f t="shared" si="3"/>
        <v>12.99867367239363</v>
      </c>
      <c r="Y35" s="5">
        <f t="shared" si="4"/>
        <v>58</v>
      </c>
      <c r="Z35" s="5">
        <f t="shared" si="5"/>
        <v>-45.00132632760637</v>
      </c>
    </row>
    <row r="36" spans="20:26" ht="12.75">
      <c r="T36" s="5">
        <v>30</v>
      </c>
      <c r="U36" s="5">
        <f t="shared" si="0"/>
        <v>766.8115805072325</v>
      </c>
      <c r="V36" s="5">
        <f t="shared" si="1"/>
        <v>900</v>
      </c>
      <c r="W36" s="5">
        <f t="shared" si="2"/>
        <v>-133.18841949276748</v>
      </c>
      <c r="X36" s="5">
        <f t="shared" si="3"/>
        <v>12.780193008453875</v>
      </c>
      <c r="Y36" s="5">
        <f t="shared" si="4"/>
        <v>60</v>
      </c>
      <c r="Z36" s="5">
        <f t="shared" si="5"/>
        <v>-47.21980699154612</v>
      </c>
    </row>
    <row r="37" ht="12.75">
      <c r="B37" s="14" t="s">
        <v>36</v>
      </c>
    </row>
    <row r="39" spans="2:5" ht="12.75">
      <c r="B39" t="s">
        <v>11</v>
      </c>
      <c r="E39" t="s">
        <v>9</v>
      </c>
    </row>
    <row r="40" spans="2:6" ht="12.75">
      <c r="B40">
        <f>140*SQRT(x)</f>
        <v>140</v>
      </c>
      <c r="C40" t="s">
        <v>10</v>
      </c>
      <c r="E40" s="2">
        <v>1</v>
      </c>
      <c r="F40" t="s">
        <v>0</v>
      </c>
    </row>
    <row r="41" spans="2:3" ht="13.5" thickBot="1">
      <c r="B41" s="1">
        <f>x^2</f>
        <v>1</v>
      </c>
      <c r="C41" t="s">
        <v>12</v>
      </c>
    </row>
    <row r="42" spans="2:3" ht="13.5" thickTop="1">
      <c r="B42">
        <f>B40-B41</f>
        <v>139</v>
      </c>
      <c r="C42" t="s">
        <v>13</v>
      </c>
    </row>
  </sheetData>
  <sheetProtection/>
  <printOptions/>
  <pageMargins left="0.75" right="0.75" top="1" bottom="1" header="0.5" footer="0.5"/>
  <pageSetup horizontalDpi="204" verticalDpi="204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36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11.8515625" style="0" customWidth="1"/>
    <col min="19" max="36" width="9.140625" style="5" customWidth="1"/>
  </cols>
  <sheetData>
    <row r="1" spans="1:8" ht="12.75">
      <c r="A1" s="3" t="s">
        <v>43</v>
      </c>
      <c r="H1" s="3" t="s">
        <v>40</v>
      </c>
    </row>
    <row r="2" spans="1:7" ht="12.75">
      <c r="A2" t="s">
        <v>37</v>
      </c>
      <c r="F2" s="4">
        <v>18</v>
      </c>
      <c r="G2" t="s">
        <v>14</v>
      </c>
    </row>
    <row r="3" ht="14.25">
      <c r="A3" t="s">
        <v>45</v>
      </c>
    </row>
    <row r="4" ht="12.75"/>
    <row r="5" spans="19:36" s="6" customFormat="1" ht="12.75">
      <c r="S5" s="7"/>
      <c r="T5" s="7"/>
      <c r="U5" s="7">
        <v>140</v>
      </c>
      <c r="V5" s="7">
        <v>279</v>
      </c>
      <c r="W5" s="7"/>
      <c r="X5" s="7"/>
      <c r="Y5" s="7"/>
      <c r="Z5" s="7"/>
      <c r="AA5" s="7" t="s">
        <v>7</v>
      </c>
      <c r="AB5" s="7"/>
      <c r="AC5" s="7"/>
      <c r="AD5" s="7"/>
      <c r="AE5" s="7"/>
      <c r="AF5" s="7"/>
      <c r="AG5" s="7"/>
      <c r="AH5" s="7"/>
      <c r="AI5" s="7"/>
      <c r="AJ5" s="7"/>
    </row>
    <row r="6" spans="19:36" s="6" customFormat="1" ht="12.75">
      <c r="S6" s="7"/>
      <c r="T6" s="7" t="s">
        <v>0</v>
      </c>
      <c r="U6" s="7" t="s">
        <v>1</v>
      </c>
      <c r="V6" s="7" t="s">
        <v>2</v>
      </c>
      <c r="W6" s="7" t="s">
        <v>3</v>
      </c>
      <c r="X6" s="7" t="s">
        <v>4</v>
      </c>
      <c r="Y6" s="7" t="s">
        <v>5</v>
      </c>
      <c r="Z6" s="7" t="s">
        <v>6</v>
      </c>
      <c r="AA6" s="7" t="s">
        <v>0</v>
      </c>
      <c r="AB6" s="7"/>
      <c r="AC6" s="7"/>
      <c r="AD6" s="7"/>
      <c r="AE6" s="7"/>
      <c r="AF6" s="7"/>
      <c r="AG6" s="7"/>
      <c r="AH6" s="7"/>
      <c r="AI6" s="7"/>
      <c r="AJ6" s="7"/>
    </row>
    <row r="7" spans="19:36" s="6" customFormat="1" ht="12.75">
      <c r="S7" s="7"/>
      <c r="T7" s="7">
        <v>1</v>
      </c>
      <c r="U7" s="7">
        <f aca="true" t="shared" si="0" ref="U7:U36">$U$5*T7^(1/2)</f>
        <v>140</v>
      </c>
      <c r="V7" s="7">
        <f>$V$5+T7^2</f>
        <v>280</v>
      </c>
      <c r="W7" s="7">
        <f aca="true" t="shared" si="1" ref="W7:W36">U7-V7</f>
        <v>-140</v>
      </c>
      <c r="X7" s="7">
        <f aca="true" t="shared" si="2" ref="X7:X36">$U$5*0.5*T7^(-1/2)</f>
        <v>70</v>
      </c>
      <c r="Y7" s="7">
        <f aca="true" t="shared" si="3" ref="Y7:Y36">2*T7</f>
        <v>2</v>
      </c>
      <c r="Z7" s="7">
        <f aca="true" t="shared" si="4" ref="Z7:Z36">X7-Y7</f>
        <v>68</v>
      </c>
      <c r="AA7" s="7">
        <f>F2</f>
        <v>18</v>
      </c>
      <c r="AB7" s="8">
        <f>U5*SQRT(AA7)</f>
        <v>593.9696961966998</v>
      </c>
      <c r="AC7" s="7" t="s">
        <v>1</v>
      </c>
      <c r="AD7" s="9">
        <f>AB7-AB8</f>
        <v>-9.030303803300171</v>
      </c>
      <c r="AE7" s="7" t="s">
        <v>3</v>
      </c>
      <c r="AF7" s="7">
        <f>U5*0.5/SQRT(AA7)</f>
        <v>16.49915822768611</v>
      </c>
      <c r="AG7" s="7" t="s">
        <v>4</v>
      </c>
      <c r="AH7" s="7">
        <f>AF7-AF8</f>
        <v>-19.50084177231389</v>
      </c>
      <c r="AI7" s="7" t="s">
        <v>6</v>
      </c>
      <c r="AJ7" s="7"/>
    </row>
    <row r="8" spans="1:36" s="6" customFormat="1" ht="12.75">
      <c r="A8" s="12" t="s">
        <v>32</v>
      </c>
      <c r="L8" s="12" t="s">
        <v>32</v>
      </c>
      <c r="S8" s="7"/>
      <c r="T8" s="7">
        <v>2</v>
      </c>
      <c r="U8" s="7">
        <f t="shared" si="0"/>
        <v>197.9898987322333</v>
      </c>
      <c r="V8" s="7">
        <f aca="true" t="shared" si="5" ref="V8:V36">$V$5+T8^2</f>
        <v>283</v>
      </c>
      <c r="W8" s="7">
        <f t="shared" si="1"/>
        <v>-85.01010126776669</v>
      </c>
      <c r="X8" s="7">
        <f t="shared" si="2"/>
        <v>49.49747468305832</v>
      </c>
      <c r="Y8" s="7">
        <f t="shared" si="3"/>
        <v>4</v>
      </c>
      <c r="Z8" s="7">
        <f t="shared" si="4"/>
        <v>45.49747468305832</v>
      </c>
      <c r="AA8" s="7">
        <f>F2</f>
        <v>18</v>
      </c>
      <c r="AB8" s="8">
        <f>V5+AA8^2</f>
        <v>603</v>
      </c>
      <c r="AC8" s="7" t="s">
        <v>2</v>
      </c>
      <c r="AD8" s="7">
        <v>0</v>
      </c>
      <c r="AE8" s="7" t="s">
        <v>8</v>
      </c>
      <c r="AF8" s="7">
        <f>2*AA8</f>
        <v>36</v>
      </c>
      <c r="AG8" s="7" t="s">
        <v>5</v>
      </c>
      <c r="AH8" s="7">
        <v>0</v>
      </c>
      <c r="AI8" s="7" t="s">
        <v>8</v>
      </c>
      <c r="AJ8" s="7"/>
    </row>
    <row r="9" spans="1:36" s="6" customFormat="1" ht="12.75">
      <c r="A9" s="12" t="s">
        <v>33</v>
      </c>
      <c r="L9" s="12" t="s">
        <v>33</v>
      </c>
      <c r="S9" s="7"/>
      <c r="T9" s="7">
        <v>3</v>
      </c>
      <c r="U9" s="7">
        <f t="shared" si="0"/>
        <v>242.4871130596428</v>
      </c>
      <c r="V9" s="7">
        <f t="shared" si="5"/>
        <v>288</v>
      </c>
      <c r="W9" s="7">
        <f t="shared" si="1"/>
        <v>-45.51288694035719</v>
      </c>
      <c r="X9" s="7">
        <f t="shared" si="2"/>
        <v>40.41451884327381</v>
      </c>
      <c r="Y9" s="7">
        <f t="shared" si="3"/>
        <v>6</v>
      </c>
      <c r="Z9" s="7">
        <f t="shared" si="4"/>
        <v>34.41451884327381</v>
      </c>
      <c r="AA9" s="7">
        <f>AA8</f>
        <v>18</v>
      </c>
      <c r="AB9" s="7">
        <v>0</v>
      </c>
      <c r="AC9" s="7" t="s">
        <v>8</v>
      </c>
      <c r="AD9" s="7"/>
      <c r="AE9" s="7"/>
      <c r="AF9" s="7">
        <v>0</v>
      </c>
      <c r="AG9" s="7" t="s">
        <v>8</v>
      </c>
      <c r="AH9" s="7"/>
      <c r="AI9" s="7"/>
      <c r="AJ9" s="7"/>
    </row>
    <row r="10" spans="1:36" s="6" customFormat="1" ht="12.75">
      <c r="A10" s="12" t="s">
        <v>34</v>
      </c>
      <c r="L10" s="12" t="s">
        <v>34</v>
      </c>
      <c r="S10" s="7"/>
      <c r="T10" s="7">
        <v>4</v>
      </c>
      <c r="U10" s="7">
        <f t="shared" si="0"/>
        <v>280</v>
      </c>
      <c r="V10" s="7">
        <f t="shared" si="5"/>
        <v>295</v>
      </c>
      <c r="W10" s="7">
        <f t="shared" si="1"/>
        <v>-15</v>
      </c>
      <c r="X10" s="7">
        <f t="shared" si="2"/>
        <v>35</v>
      </c>
      <c r="Y10" s="7">
        <f t="shared" si="3"/>
        <v>8</v>
      </c>
      <c r="Z10" s="7">
        <f t="shared" si="4"/>
        <v>27</v>
      </c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9:36" s="6" customFormat="1" ht="12.75">
      <c r="S11" s="7"/>
      <c r="T11" s="7">
        <v>5</v>
      </c>
      <c r="U11" s="7">
        <f t="shared" si="0"/>
        <v>313.0495168499706</v>
      </c>
      <c r="V11" s="7">
        <f t="shared" si="5"/>
        <v>304</v>
      </c>
      <c r="W11" s="7">
        <f t="shared" si="1"/>
        <v>9.049516849970587</v>
      </c>
      <c r="X11" s="7">
        <f t="shared" si="2"/>
        <v>31.304951684997054</v>
      </c>
      <c r="Y11" s="7">
        <f t="shared" si="3"/>
        <v>10</v>
      </c>
      <c r="Z11" s="7">
        <f t="shared" si="4"/>
        <v>21.304951684997054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9:36" s="6" customFormat="1" ht="12.75">
      <c r="S12" s="7"/>
      <c r="T12" s="7">
        <v>6</v>
      </c>
      <c r="U12" s="7">
        <f t="shared" si="0"/>
        <v>342.9285639896449</v>
      </c>
      <c r="V12" s="7">
        <f t="shared" si="5"/>
        <v>315</v>
      </c>
      <c r="W12" s="7">
        <f t="shared" si="1"/>
        <v>27.928563989644886</v>
      </c>
      <c r="X12" s="7">
        <f t="shared" si="2"/>
        <v>28.577380332470415</v>
      </c>
      <c r="Y12" s="7">
        <f t="shared" si="3"/>
        <v>12</v>
      </c>
      <c r="Z12" s="7">
        <f t="shared" si="4"/>
        <v>16.577380332470415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9:36" s="6" customFormat="1" ht="12.75">
      <c r="S13" s="7"/>
      <c r="T13" s="7">
        <v>7</v>
      </c>
      <c r="U13" s="7">
        <f t="shared" si="0"/>
        <v>370.4051835490427</v>
      </c>
      <c r="V13" s="7">
        <f t="shared" si="5"/>
        <v>328</v>
      </c>
      <c r="W13" s="7">
        <f t="shared" si="1"/>
        <v>42.405183549042704</v>
      </c>
      <c r="X13" s="7">
        <f t="shared" si="2"/>
        <v>26.457513110645905</v>
      </c>
      <c r="Y13" s="7">
        <f t="shared" si="3"/>
        <v>14</v>
      </c>
      <c r="Z13" s="7">
        <f t="shared" si="4"/>
        <v>12.457513110645905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9:36" s="6" customFormat="1" ht="12.75">
      <c r="S14" s="7"/>
      <c r="T14" s="7">
        <v>8</v>
      </c>
      <c r="U14" s="7">
        <f t="shared" si="0"/>
        <v>395.9797974644666</v>
      </c>
      <c r="V14" s="7">
        <f t="shared" si="5"/>
        <v>343</v>
      </c>
      <c r="W14" s="7">
        <f t="shared" si="1"/>
        <v>52.97979746446663</v>
      </c>
      <c r="X14" s="7">
        <f t="shared" si="2"/>
        <v>24.74873734152916</v>
      </c>
      <c r="Y14" s="7">
        <f t="shared" si="3"/>
        <v>16</v>
      </c>
      <c r="Z14" s="7">
        <f t="shared" si="4"/>
        <v>8.74873734152916</v>
      </c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9:36" s="6" customFormat="1" ht="12.75">
      <c r="S15" s="7"/>
      <c r="T15" s="7">
        <v>9</v>
      </c>
      <c r="U15" s="7">
        <f t="shared" si="0"/>
        <v>420</v>
      </c>
      <c r="V15" s="7">
        <f t="shared" si="5"/>
        <v>360</v>
      </c>
      <c r="W15" s="7">
        <f t="shared" si="1"/>
        <v>60</v>
      </c>
      <c r="X15" s="7">
        <f t="shared" si="2"/>
        <v>23.333333333333332</v>
      </c>
      <c r="Y15" s="7">
        <f t="shared" si="3"/>
        <v>18</v>
      </c>
      <c r="Z15" s="7">
        <f t="shared" si="4"/>
        <v>5.333333333333332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9:36" s="6" customFormat="1" ht="12.75">
      <c r="S16" s="7"/>
      <c r="T16" s="7">
        <v>10</v>
      </c>
      <c r="U16" s="7">
        <f t="shared" si="0"/>
        <v>442.71887242357315</v>
      </c>
      <c r="V16" s="7">
        <f t="shared" si="5"/>
        <v>379</v>
      </c>
      <c r="W16" s="7">
        <f t="shared" si="1"/>
        <v>63.718872423573146</v>
      </c>
      <c r="X16" s="7">
        <f t="shared" si="2"/>
        <v>22.135943621178654</v>
      </c>
      <c r="Y16" s="7">
        <f t="shared" si="3"/>
        <v>20</v>
      </c>
      <c r="Z16" s="7">
        <f t="shared" si="4"/>
        <v>2.1359436211786544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9:36" s="6" customFormat="1" ht="12.75">
      <c r="S17" s="7"/>
      <c r="T17" s="7">
        <v>11</v>
      </c>
      <c r="U17" s="7">
        <f t="shared" si="0"/>
        <v>464.327470649756</v>
      </c>
      <c r="V17" s="7">
        <f t="shared" si="5"/>
        <v>400</v>
      </c>
      <c r="W17" s="7">
        <f t="shared" si="1"/>
        <v>64.32747064975598</v>
      </c>
      <c r="X17" s="7">
        <f t="shared" si="2"/>
        <v>21.105794120443456</v>
      </c>
      <c r="Y17" s="7">
        <f t="shared" si="3"/>
        <v>22</v>
      </c>
      <c r="Z17" s="7">
        <f t="shared" si="4"/>
        <v>-0.8942058795565444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9:36" s="6" customFormat="1" ht="12.75">
      <c r="S18" s="7"/>
      <c r="T18" s="7">
        <v>12</v>
      </c>
      <c r="U18" s="7">
        <f t="shared" si="0"/>
        <v>484.9742261192856</v>
      </c>
      <c r="V18" s="7">
        <f t="shared" si="5"/>
        <v>423</v>
      </c>
      <c r="W18" s="7">
        <f t="shared" si="1"/>
        <v>61.97422611928562</v>
      </c>
      <c r="X18" s="7">
        <f t="shared" si="2"/>
        <v>20.207259421636905</v>
      </c>
      <c r="Y18" s="7">
        <f t="shared" si="3"/>
        <v>24</v>
      </c>
      <c r="Z18" s="7">
        <f t="shared" si="4"/>
        <v>-3.7927405783630945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9:36" s="6" customFormat="1" ht="12.75">
      <c r="S19" s="7"/>
      <c r="T19" s="7">
        <v>13</v>
      </c>
      <c r="U19" s="7">
        <f t="shared" si="0"/>
        <v>504.7771785649585</v>
      </c>
      <c r="V19" s="7">
        <f t="shared" si="5"/>
        <v>448</v>
      </c>
      <c r="W19" s="7">
        <f t="shared" si="1"/>
        <v>56.77717856495849</v>
      </c>
      <c r="X19" s="7">
        <f t="shared" si="2"/>
        <v>19.41450686788302</v>
      </c>
      <c r="Y19" s="7">
        <f t="shared" si="3"/>
        <v>26</v>
      </c>
      <c r="Z19" s="7">
        <f t="shared" si="4"/>
        <v>-6.58549313211698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9:36" s="10" customFormat="1" ht="12.75">
      <c r="S20" s="11"/>
      <c r="T20" s="11">
        <v>14</v>
      </c>
      <c r="U20" s="11">
        <f t="shared" si="0"/>
        <v>523.8320341483518</v>
      </c>
      <c r="V20" s="7">
        <f t="shared" si="5"/>
        <v>475</v>
      </c>
      <c r="W20" s="11">
        <f t="shared" si="1"/>
        <v>48.832034148351795</v>
      </c>
      <c r="X20" s="11">
        <f t="shared" si="2"/>
        <v>18.708286933869708</v>
      </c>
      <c r="Y20" s="11">
        <f t="shared" si="3"/>
        <v>28</v>
      </c>
      <c r="Z20" s="11">
        <f t="shared" si="4"/>
        <v>-9.291713066130292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9:36" s="10" customFormat="1" ht="12.75">
      <c r="S21" s="11"/>
      <c r="T21" s="11">
        <v>15</v>
      </c>
      <c r="U21" s="11">
        <f t="shared" si="0"/>
        <v>542.2176684690384</v>
      </c>
      <c r="V21" s="7">
        <f t="shared" si="5"/>
        <v>504</v>
      </c>
      <c r="W21" s="11">
        <f t="shared" si="1"/>
        <v>38.21766846903836</v>
      </c>
      <c r="X21" s="11">
        <f t="shared" si="2"/>
        <v>18.073922282301275</v>
      </c>
      <c r="Y21" s="11">
        <f t="shared" si="3"/>
        <v>30</v>
      </c>
      <c r="Z21" s="11">
        <f t="shared" si="4"/>
        <v>-11.926077717698725</v>
      </c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9:36" s="10" customFormat="1" ht="12.75">
      <c r="S22" s="11"/>
      <c r="T22" s="11">
        <v>16</v>
      </c>
      <c r="U22" s="11">
        <f t="shared" si="0"/>
        <v>560</v>
      </c>
      <c r="V22" s="7">
        <f t="shared" si="5"/>
        <v>535</v>
      </c>
      <c r="W22" s="11">
        <f t="shared" si="1"/>
        <v>25</v>
      </c>
      <c r="X22" s="11">
        <f t="shared" si="2"/>
        <v>17.5</v>
      </c>
      <c r="Y22" s="11">
        <f t="shared" si="3"/>
        <v>32</v>
      </c>
      <c r="Z22" s="11">
        <f t="shared" si="4"/>
        <v>-14.5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9:36" s="10" customFormat="1" ht="12.75">
      <c r="S23" s="11"/>
      <c r="T23" s="11">
        <v>17</v>
      </c>
      <c r="U23" s="11">
        <f t="shared" si="0"/>
        <v>577.2347875864725</v>
      </c>
      <c r="V23" s="7">
        <f t="shared" si="5"/>
        <v>568</v>
      </c>
      <c r="W23" s="11">
        <f t="shared" si="1"/>
        <v>9.234787586472521</v>
      </c>
      <c r="X23" s="11">
        <f t="shared" si="2"/>
        <v>16.977493752543307</v>
      </c>
      <c r="Y23" s="11">
        <f t="shared" si="3"/>
        <v>34</v>
      </c>
      <c r="Z23" s="11">
        <f t="shared" si="4"/>
        <v>-17.022506247456693</v>
      </c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s="10" customFormat="1" ht="12.75">
      <c r="A24" s="13" t="s">
        <v>35</v>
      </c>
      <c r="L24" s="13" t="s">
        <v>35</v>
      </c>
      <c r="S24" s="11"/>
      <c r="T24" s="11">
        <v>18</v>
      </c>
      <c r="U24" s="11">
        <f t="shared" si="0"/>
        <v>593.9696961966998</v>
      </c>
      <c r="V24" s="7">
        <f t="shared" si="5"/>
        <v>603</v>
      </c>
      <c r="W24" s="11">
        <f t="shared" si="1"/>
        <v>-9.030303803300171</v>
      </c>
      <c r="X24" s="11">
        <f t="shared" si="2"/>
        <v>16.49915822768611</v>
      </c>
      <c r="Y24" s="11">
        <f t="shared" si="3"/>
        <v>36</v>
      </c>
      <c r="Z24" s="11">
        <f t="shared" si="4"/>
        <v>-19.50084177231389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s="10" customFormat="1" ht="12.75">
      <c r="A25" s="13" t="s">
        <v>34</v>
      </c>
      <c r="L25" s="13" t="s">
        <v>34</v>
      </c>
      <c r="S25" s="11"/>
      <c r="T25" s="11">
        <v>19</v>
      </c>
      <c r="U25" s="11">
        <f t="shared" si="0"/>
        <v>610.2458520956943</v>
      </c>
      <c r="V25" s="7">
        <f t="shared" si="5"/>
        <v>640</v>
      </c>
      <c r="W25" s="11">
        <f t="shared" si="1"/>
        <v>-29.754147904305682</v>
      </c>
      <c r="X25" s="11">
        <f t="shared" si="2"/>
        <v>16.059101370939324</v>
      </c>
      <c r="Y25" s="11">
        <f t="shared" si="3"/>
        <v>38</v>
      </c>
      <c r="Z25" s="11">
        <f t="shared" si="4"/>
        <v>-21.940898629060676</v>
      </c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9:36" s="10" customFormat="1" ht="12.75">
      <c r="S26" s="11"/>
      <c r="T26" s="11">
        <v>20</v>
      </c>
      <c r="U26" s="11">
        <f t="shared" si="0"/>
        <v>626.0990336999412</v>
      </c>
      <c r="V26" s="7">
        <f t="shared" si="5"/>
        <v>679</v>
      </c>
      <c r="W26" s="11">
        <f t="shared" si="1"/>
        <v>-52.900966300058826</v>
      </c>
      <c r="X26" s="11">
        <f t="shared" si="2"/>
        <v>15.652475842498527</v>
      </c>
      <c r="Y26" s="11">
        <f t="shared" si="3"/>
        <v>40</v>
      </c>
      <c r="Z26" s="11">
        <f t="shared" si="4"/>
        <v>-24.347524157501475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9:36" s="10" customFormat="1" ht="12.75">
      <c r="S27" s="11"/>
      <c r="T27" s="11">
        <v>21</v>
      </c>
      <c r="U27" s="11">
        <f t="shared" si="0"/>
        <v>641.5605972938175</v>
      </c>
      <c r="V27" s="7">
        <f t="shared" si="5"/>
        <v>720</v>
      </c>
      <c r="W27" s="11">
        <f t="shared" si="1"/>
        <v>-78.43940270618248</v>
      </c>
      <c r="X27" s="11">
        <f t="shared" si="2"/>
        <v>15.275252316519467</v>
      </c>
      <c r="Y27" s="11">
        <f t="shared" si="3"/>
        <v>42</v>
      </c>
      <c r="Z27" s="11">
        <f t="shared" si="4"/>
        <v>-26.724747683480533</v>
      </c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9:36" s="10" customFormat="1" ht="12.75">
      <c r="S28" s="11"/>
      <c r="T28" s="11">
        <v>22</v>
      </c>
      <c r="U28" s="11">
        <f t="shared" si="0"/>
        <v>656.6582063752802</v>
      </c>
      <c r="V28" s="7">
        <f t="shared" si="5"/>
        <v>763</v>
      </c>
      <c r="W28" s="11">
        <f t="shared" si="1"/>
        <v>-106.3417936247198</v>
      </c>
      <c r="X28" s="11">
        <f t="shared" si="2"/>
        <v>14.924050144892728</v>
      </c>
      <c r="Y28" s="11">
        <f t="shared" si="3"/>
        <v>44</v>
      </c>
      <c r="Z28" s="11">
        <f t="shared" si="4"/>
        <v>-29.07594985510727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9:36" s="10" customFormat="1" ht="12.75">
      <c r="S29" s="11"/>
      <c r="T29" s="11">
        <v>23</v>
      </c>
      <c r="U29" s="11">
        <f t="shared" si="0"/>
        <v>671.4164132637807</v>
      </c>
      <c r="V29" s="7">
        <f t="shared" si="5"/>
        <v>808</v>
      </c>
      <c r="W29" s="11">
        <f t="shared" si="1"/>
        <v>-136.58358673621933</v>
      </c>
      <c r="X29" s="11">
        <f t="shared" si="2"/>
        <v>14.596008983995233</v>
      </c>
      <c r="Y29" s="11">
        <f t="shared" si="3"/>
        <v>46</v>
      </c>
      <c r="Z29" s="11">
        <f t="shared" si="4"/>
        <v>-31.403991016004767</v>
      </c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19:36" s="10" customFormat="1" ht="12.75">
      <c r="S30" s="11"/>
      <c r="T30" s="11">
        <v>24</v>
      </c>
      <c r="U30" s="11">
        <f t="shared" si="0"/>
        <v>685.8571279792898</v>
      </c>
      <c r="V30" s="7">
        <f t="shared" si="5"/>
        <v>855</v>
      </c>
      <c r="W30" s="11">
        <f t="shared" si="1"/>
        <v>-169.14287202071023</v>
      </c>
      <c r="X30" s="11">
        <f t="shared" si="2"/>
        <v>14.288690166235208</v>
      </c>
      <c r="Y30" s="11">
        <f t="shared" si="3"/>
        <v>48</v>
      </c>
      <c r="Z30" s="11">
        <f t="shared" si="4"/>
        <v>-33.711309833764794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19:36" s="10" customFormat="1" ht="12.75">
      <c r="S31" s="11"/>
      <c r="T31" s="11">
        <v>25</v>
      </c>
      <c r="U31" s="11">
        <f t="shared" si="0"/>
        <v>700</v>
      </c>
      <c r="V31" s="7">
        <f t="shared" si="5"/>
        <v>904</v>
      </c>
      <c r="W31" s="11">
        <f t="shared" si="1"/>
        <v>-204</v>
      </c>
      <c r="X31" s="11">
        <f t="shared" si="2"/>
        <v>14</v>
      </c>
      <c r="Y31" s="11">
        <f t="shared" si="3"/>
        <v>50</v>
      </c>
      <c r="Z31" s="11">
        <f t="shared" si="4"/>
        <v>-36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9:36" s="10" customFormat="1" ht="12.75">
      <c r="S32" s="11"/>
      <c r="T32" s="11">
        <v>26</v>
      </c>
      <c r="U32" s="11">
        <f t="shared" si="0"/>
        <v>713.8627319029898</v>
      </c>
      <c r="V32" s="7">
        <f t="shared" si="5"/>
        <v>955</v>
      </c>
      <c r="W32" s="11">
        <f t="shared" si="1"/>
        <v>-241.13726809701018</v>
      </c>
      <c r="X32" s="11">
        <f t="shared" si="2"/>
        <v>13.728129459672884</v>
      </c>
      <c r="Y32" s="11">
        <f t="shared" si="3"/>
        <v>52</v>
      </c>
      <c r="Z32" s="11">
        <f t="shared" si="4"/>
        <v>-38.271870540327114</v>
      </c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9:36" s="10" customFormat="1" ht="12.75">
      <c r="S33" s="11"/>
      <c r="T33" s="11">
        <v>27</v>
      </c>
      <c r="U33" s="11">
        <f t="shared" si="0"/>
        <v>727.4613391789285</v>
      </c>
      <c r="V33" s="7">
        <f t="shared" si="5"/>
        <v>1008</v>
      </c>
      <c r="W33" s="11">
        <f t="shared" si="1"/>
        <v>-280.5386608210715</v>
      </c>
      <c r="X33" s="11">
        <f t="shared" si="2"/>
        <v>13.47150628109127</v>
      </c>
      <c r="Y33" s="11">
        <f t="shared" si="3"/>
        <v>54</v>
      </c>
      <c r="Z33" s="11">
        <f t="shared" si="4"/>
        <v>-40.528493718908734</v>
      </c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9:36" s="10" customFormat="1" ht="12.75">
      <c r="S34" s="11"/>
      <c r="T34" s="11">
        <v>28</v>
      </c>
      <c r="U34" s="11">
        <f t="shared" si="0"/>
        <v>740.8103670980854</v>
      </c>
      <c r="V34" s="7">
        <f t="shared" si="5"/>
        <v>1063</v>
      </c>
      <c r="W34" s="11">
        <f t="shared" si="1"/>
        <v>-322.1896329019146</v>
      </c>
      <c r="X34" s="11">
        <f t="shared" si="2"/>
        <v>13.228756555322953</v>
      </c>
      <c r="Y34" s="11">
        <f t="shared" si="3"/>
        <v>56</v>
      </c>
      <c r="Z34" s="11">
        <f t="shared" si="4"/>
        <v>-42.77124344467705</v>
      </c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20:26" ht="12.75">
      <c r="T35" s="5">
        <v>29</v>
      </c>
      <c r="U35" s="5">
        <f t="shared" si="0"/>
        <v>753.9230729988305</v>
      </c>
      <c r="V35" s="7">
        <f t="shared" si="5"/>
        <v>1120</v>
      </c>
      <c r="W35" s="5">
        <f t="shared" si="1"/>
        <v>-366.07692700116945</v>
      </c>
      <c r="X35" s="5">
        <f t="shared" si="2"/>
        <v>12.99867367239363</v>
      </c>
      <c r="Y35" s="5">
        <f t="shared" si="3"/>
        <v>58</v>
      </c>
      <c r="Z35" s="5">
        <f t="shared" si="4"/>
        <v>-45.00132632760637</v>
      </c>
    </row>
    <row r="36" spans="20:26" ht="12.75">
      <c r="T36" s="5">
        <v>30</v>
      </c>
      <c r="U36" s="5">
        <f t="shared" si="0"/>
        <v>766.8115805072325</v>
      </c>
      <c r="V36" s="7">
        <f t="shared" si="5"/>
        <v>1179</v>
      </c>
      <c r="W36" s="5">
        <f t="shared" si="1"/>
        <v>-412.1884194927675</v>
      </c>
      <c r="X36" s="5">
        <f t="shared" si="2"/>
        <v>12.780193008453875</v>
      </c>
      <c r="Y36" s="5">
        <f t="shared" si="3"/>
        <v>60</v>
      </c>
      <c r="Z36" s="5">
        <f t="shared" si="4"/>
        <v>-47.21980699154612</v>
      </c>
    </row>
  </sheetData>
  <sheetProtection/>
  <printOptions/>
  <pageMargins left="0.75" right="0.75" top="1" bottom="1" header="0.5" footer="0.5"/>
  <pageSetup horizontalDpi="204" verticalDpi="204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Introduction to Optimization and Marginalism</dc:title>
  <dc:subject/>
  <dc:creator>Humberto Barreto</dc:creator>
  <cp:keywords/>
  <dc:description/>
  <cp:lastModifiedBy>Humberto Barreto</cp:lastModifiedBy>
  <dcterms:created xsi:type="dcterms:W3CDTF">2004-09-14T14:50:18Z</dcterms:created>
  <dcterms:modified xsi:type="dcterms:W3CDTF">2011-06-13T20:11:49Z</dcterms:modified>
  <cp:category/>
  <cp:version/>
  <cp:contentType/>
  <cp:contentStatus/>
</cp:coreProperties>
</file>